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aiji\Desktop\"/>
    </mc:Choice>
  </mc:AlternateContent>
  <xr:revisionPtr revIDLastSave="0" documentId="13_ncr:1_{21ADDE7F-D697-4DFC-96F5-92E8323EBB0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1" l="1"/>
  <c r="H15" i="1"/>
  <c r="F13" i="1"/>
  <c r="H13" i="1" s="1"/>
  <c r="M13" i="1" s="1"/>
  <c r="I15" i="1" s="1"/>
  <c r="L11" i="1"/>
  <c r="K11" i="1"/>
  <c r="J11" i="1"/>
  <c r="I11" i="1"/>
  <c r="I13" i="1" s="1"/>
  <c r="G11" i="1"/>
  <c r="F11" i="1"/>
  <c r="H7" i="1"/>
  <c r="J15" i="1" l="1"/>
  <c r="H11" i="1"/>
  <c r="K15" i="1" s="1"/>
  <c r="M15" i="1" s="1"/>
  <c r="N15" i="1" s="1"/>
  <c r="B7" i="1" s="1"/>
  <c r="C7" i="1" l="1"/>
  <c r="E7" i="1" s="1"/>
  <c r="D7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caijian414</author>
    <author>Dell</author>
  </authors>
  <commentList>
    <comment ref="F6" authorId="0" shapeId="0" xr:uid="{DF664945-52AF-46E2-9E3A-730109609892}">
      <text>
        <r>
          <rPr>
            <b/>
            <sz val="9"/>
            <color indexed="81"/>
            <rFont val="宋体"/>
            <family val="3"/>
            <charset val="134"/>
          </rPr>
          <t>caijian414:</t>
        </r>
        <r>
          <rPr>
            <sz val="9"/>
            <color indexed="81"/>
            <rFont val="宋体"/>
            <family val="3"/>
            <charset val="134"/>
          </rPr>
          <t xml:space="preserve">
这个是销项目，按照税率把相应的金额填写进去</t>
        </r>
      </text>
    </comment>
    <comment ref="I6" authorId="0" shapeId="0" xr:uid="{261FDAD1-FE44-444E-8547-8C04CDE11373}">
      <text>
        <r>
          <rPr>
            <b/>
            <sz val="9"/>
            <color indexed="81"/>
            <rFont val="宋体"/>
            <family val="3"/>
            <charset val="134"/>
          </rPr>
          <t>caijian414:</t>
        </r>
        <r>
          <rPr>
            <sz val="9"/>
            <color indexed="81"/>
            <rFont val="宋体"/>
            <family val="3"/>
            <charset val="134"/>
          </rPr>
          <t xml:space="preserve">
这个是进项，按照相应的税率填写金额，报销和普票税率金额为0</t>
        </r>
      </text>
    </comment>
    <comment ref="B7" authorId="0" shapeId="0" xr:uid="{931C1876-1276-44F4-B02C-C166D3199466}">
      <text>
        <r>
          <rPr>
            <b/>
            <sz val="9"/>
            <color indexed="81"/>
            <rFont val="宋体"/>
            <family val="3"/>
            <charset val="134"/>
          </rPr>
          <t>caijian414:</t>
        </r>
        <r>
          <rPr>
            <sz val="9"/>
            <color indexed="81"/>
            <rFont val="宋体"/>
            <family val="3"/>
            <charset val="134"/>
          </rPr>
          <t xml:space="preserve">
这个数据是退出来的，对应的是服务增票6%的税率</t>
        </r>
      </text>
    </comment>
    <comment ref="E8" authorId="1" shapeId="0" xr:uid="{42799637-D208-4E71-91E7-63700EF16758}">
      <text>
        <r>
          <rPr>
            <b/>
            <sz val="9"/>
            <color indexed="81"/>
            <rFont val="宋体"/>
            <family val="3"/>
            <charset val="134"/>
          </rPr>
          <t>Dell:</t>
        </r>
        <r>
          <rPr>
            <sz val="9"/>
            <color indexed="81"/>
            <rFont val="宋体"/>
            <family val="3"/>
            <charset val="134"/>
          </rPr>
          <t xml:space="preserve">
创联进项、附加税收益部分，这个是0就是表示外迁的金额，不会造成 剩余部分多缴纳税，没有税差</t>
        </r>
      </text>
    </comment>
  </commentList>
</comments>
</file>

<file path=xl/sharedStrings.xml><?xml version="1.0" encoding="utf-8"?>
<sst xmlns="http://schemas.openxmlformats.org/spreadsheetml/2006/main" count="27" uniqueCount="27">
  <si>
    <t>2022-北京市政务信息安全保障中心 服务采购合同</t>
    <phoneticPr fontId="3" type="noConversion"/>
  </si>
  <si>
    <t>过单提留点</t>
    <phoneticPr fontId="3" type="noConversion"/>
  </si>
  <si>
    <t>现金处理</t>
    <phoneticPr fontId="3" type="noConversion"/>
  </si>
  <si>
    <t>过单合同执行</t>
    <phoneticPr fontId="3" type="noConversion"/>
  </si>
  <si>
    <t>外迁税率（抵进项）</t>
    <phoneticPr fontId="3" type="noConversion"/>
  </si>
  <si>
    <t>迁出开票金额</t>
    <phoneticPr fontId="3" type="noConversion"/>
  </si>
  <si>
    <t>进项增值税</t>
    <phoneticPr fontId="3" type="noConversion"/>
  </si>
  <si>
    <t>（不含税费用）净额</t>
    <phoneticPr fontId="3" type="noConversion"/>
  </si>
  <si>
    <t>节约附加税</t>
    <phoneticPr fontId="3" type="noConversion"/>
  </si>
  <si>
    <t>销项现金总流入（合同）</t>
    <phoneticPr fontId="3" type="noConversion"/>
  </si>
  <si>
    <t>扣点后流入</t>
    <phoneticPr fontId="3" type="noConversion"/>
  </si>
  <si>
    <t>现金总流出（采购）</t>
    <phoneticPr fontId="3" type="noConversion"/>
  </si>
  <si>
    <t>税率</t>
  </si>
  <si>
    <t>-</t>
  </si>
  <si>
    <t>税额</t>
  </si>
  <si>
    <t>总销项税额</t>
    <phoneticPr fontId="3" type="noConversion"/>
  </si>
  <si>
    <t>扣点后销项</t>
    <phoneticPr fontId="3" type="noConversion"/>
  </si>
  <si>
    <t>总进项</t>
    <phoneticPr fontId="3" type="noConversion"/>
  </si>
  <si>
    <t>扣点后进销项税差额</t>
    <phoneticPr fontId="3" type="noConversion"/>
  </si>
  <si>
    <t>公司提留金额</t>
    <phoneticPr fontId="3" type="noConversion"/>
  </si>
  <si>
    <t>附加税流出</t>
  </si>
  <si>
    <t>现金净流入</t>
    <phoneticPr fontId="3" type="noConversion"/>
  </si>
  <si>
    <t>扣点后流入净额（不含税）</t>
    <phoneticPr fontId="3" type="noConversion"/>
  </si>
  <si>
    <t>采购成本（不含税）</t>
  </si>
  <si>
    <t>毛利润</t>
  </si>
  <si>
    <t>净毛利</t>
    <phoneticPr fontId="3" type="noConversion"/>
  </si>
  <si>
    <t>提留计算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</si>
</sst>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_ * #,##0.0000000000_ ;_ * \-#,##0.0000000000_ ;_ * &quot;-&quot;??_ ;_ @_ "/>
  </numFmts>
  <fonts count="9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3" fontId="0" fillId="4" borderId="1" xfId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43" fontId="0" fillId="5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3" fontId="6" fillId="2" borderId="1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K19" sqref="K19"/>
    </sheetView>
  </sheetViews>
  <sheetFormatPr defaultRowHeight="13.8" x14ac:dyDescent="0.25"/>
  <cols>
    <col min="1" max="1" width="20.44140625" bestFit="1" customWidth="1"/>
    <col min="2" max="2" width="14.44140625" bestFit="1" customWidth="1"/>
    <col min="3" max="3" width="11.6640625" bestFit="1" customWidth="1"/>
    <col min="4" max="4" width="20.44140625" bestFit="1" customWidth="1"/>
    <col min="7" max="7" width="13.33203125" bestFit="1" customWidth="1"/>
    <col min="8" max="8" width="13.88671875" bestFit="1" customWidth="1"/>
    <col min="9" max="10" width="11.6640625" bestFit="1" customWidth="1"/>
    <col min="11" max="11" width="27.109375" bestFit="1" customWidth="1"/>
    <col min="12" max="13" width="20.44140625" bestFit="1" customWidth="1"/>
    <col min="14" max="14" width="11.6640625" bestFit="1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1" t="s">
        <v>1</v>
      </c>
      <c r="B4" s="2">
        <v>0.03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x14ac:dyDescent="0.25">
      <c r="A5" s="24" t="s">
        <v>2</v>
      </c>
      <c r="B5" s="24"/>
      <c r="C5" s="24"/>
      <c r="D5" s="24"/>
      <c r="E5" s="24"/>
      <c r="F5" s="24" t="s">
        <v>3</v>
      </c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25" t="s">
        <v>9</v>
      </c>
      <c r="G6" s="25"/>
      <c r="H6" s="3" t="s">
        <v>10</v>
      </c>
      <c r="I6" s="25" t="s">
        <v>11</v>
      </c>
      <c r="J6" s="25"/>
      <c r="K6" s="25"/>
      <c r="L6" s="25"/>
      <c r="M6" s="26"/>
      <c r="N6" s="26"/>
    </row>
    <row r="7" spans="1:14" x14ac:dyDescent="0.25">
      <c r="A7" s="4">
        <v>0.06</v>
      </c>
      <c r="B7" s="5">
        <f>N15*B8</f>
        <v>214807.49395676481</v>
      </c>
      <c r="C7" s="6">
        <f>B7/(1+A7)*A7</f>
        <v>12158.914752269706</v>
      </c>
      <c r="D7" s="6">
        <f>B7/(1+A7)</f>
        <v>202648.57920449509</v>
      </c>
      <c r="E7" s="6">
        <f>C7*0.12</f>
        <v>1459.0697702723646</v>
      </c>
      <c r="F7" s="7">
        <v>0</v>
      </c>
      <c r="G7" s="7">
        <v>1065000</v>
      </c>
      <c r="H7" s="8">
        <f>(F7+G7)*(1-B4)</f>
        <v>1033050</v>
      </c>
      <c r="I7" s="7">
        <v>0</v>
      </c>
      <c r="J7" s="7">
        <v>800000</v>
      </c>
      <c r="K7" s="7"/>
      <c r="L7" s="7">
        <v>17086</v>
      </c>
      <c r="M7" s="26"/>
      <c r="N7" s="26"/>
    </row>
    <row r="8" spans="1:14" x14ac:dyDescent="0.25">
      <c r="A8" s="9"/>
      <c r="B8" s="10">
        <v>1.0676873489135501</v>
      </c>
      <c r="C8" s="6"/>
      <c r="D8" s="6"/>
      <c r="E8" s="11">
        <f>B7-J15-C7-E7</f>
        <v>2.6048110157717019E-7</v>
      </c>
      <c r="F8" s="18" t="s">
        <v>12</v>
      </c>
      <c r="G8" s="18"/>
      <c r="H8" s="18"/>
      <c r="I8" s="18"/>
      <c r="J8" s="18"/>
      <c r="K8" s="12"/>
      <c r="L8" s="12"/>
      <c r="M8" s="26"/>
      <c r="N8" s="26"/>
    </row>
    <row r="9" spans="1:14" x14ac:dyDescent="0.25">
      <c r="A9" s="27"/>
      <c r="B9" s="28"/>
      <c r="C9" s="28"/>
      <c r="D9" s="28"/>
      <c r="E9" s="29"/>
      <c r="F9" s="13">
        <v>0.13</v>
      </c>
      <c r="G9" s="13">
        <v>0.06</v>
      </c>
      <c r="H9" s="13" t="s">
        <v>13</v>
      </c>
      <c r="I9" s="13">
        <v>0.13</v>
      </c>
      <c r="J9" s="13">
        <v>0.06</v>
      </c>
      <c r="K9" s="13">
        <v>0.03</v>
      </c>
      <c r="L9" s="13">
        <v>0</v>
      </c>
      <c r="M9" s="26"/>
      <c r="N9" s="26"/>
    </row>
    <row r="10" spans="1:14" x14ac:dyDescent="0.25">
      <c r="A10" s="30"/>
      <c r="B10" s="31"/>
      <c r="C10" s="31"/>
      <c r="D10" s="31"/>
      <c r="E10" s="32"/>
      <c r="F10" s="18" t="s">
        <v>14</v>
      </c>
      <c r="G10" s="18"/>
      <c r="H10" s="18"/>
      <c r="I10" s="18"/>
      <c r="J10" s="18"/>
      <c r="K10" s="12"/>
      <c r="L10" s="12"/>
      <c r="M10" s="26"/>
      <c r="N10" s="26"/>
    </row>
    <row r="11" spans="1:14" x14ac:dyDescent="0.25">
      <c r="A11" s="30"/>
      <c r="B11" s="31"/>
      <c r="C11" s="31"/>
      <c r="D11" s="31"/>
      <c r="E11" s="32"/>
      <c r="F11" s="14">
        <f>F7/(1+F9)*F9</f>
        <v>0</v>
      </c>
      <c r="G11" s="14">
        <f>G7/(1+G9)*G9</f>
        <v>60283.018867924526</v>
      </c>
      <c r="H11" s="8">
        <f>F13*B4</f>
        <v>1808.4905660377358</v>
      </c>
      <c r="I11" s="8">
        <f>I7/(1+I9)*I9</f>
        <v>0</v>
      </c>
      <c r="J11" s="8">
        <f>J7/(1+J9)*J9</f>
        <v>45283.018867924526</v>
      </c>
      <c r="K11" s="8">
        <f>K7/(1+K9)*K9</f>
        <v>0</v>
      </c>
      <c r="L11" s="8">
        <f>L7/(1+L9)*L9</f>
        <v>0</v>
      </c>
      <c r="M11" s="26"/>
      <c r="N11" s="26"/>
    </row>
    <row r="12" spans="1:14" x14ac:dyDescent="0.25">
      <c r="A12" s="30"/>
      <c r="B12" s="31"/>
      <c r="C12" s="31"/>
      <c r="D12" s="31"/>
      <c r="E12" s="32"/>
      <c r="F12" s="18" t="s">
        <v>15</v>
      </c>
      <c r="G12" s="18"/>
      <c r="H12" s="3" t="s">
        <v>16</v>
      </c>
      <c r="I12" s="18" t="s">
        <v>17</v>
      </c>
      <c r="J12" s="18"/>
      <c r="K12" s="18"/>
      <c r="L12" s="18"/>
      <c r="M12" s="3" t="s">
        <v>18</v>
      </c>
      <c r="N12" s="19"/>
    </row>
    <row r="13" spans="1:14" x14ac:dyDescent="0.25">
      <c r="A13" s="30"/>
      <c r="B13" s="31"/>
      <c r="C13" s="31"/>
      <c r="D13" s="31"/>
      <c r="E13" s="32"/>
      <c r="F13" s="20">
        <f>F11+G11</f>
        <v>60283.018867924526</v>
      </c>
      <c r="G13" s="20"/>
      <c r="H13" s="14">
        <f>F13*(1-B4)</f>
        <v>58474.528301886785</v>
      </c>
      <c r="I13" s="20">
        <f>I11+J11+K11+L11</f>
        <v>45283.018867924526</v>
      </c>
      <c r="J13" s="20"/>
      <c r="K13" s="20"/>
      <c r="L13" s="20"/>
      <c r="M13" s="14">
        <f>H13-I13</f>
        <v>13191.509433962259</v>
      </c>
      <c r="N13" s="19"/>
    </row>
    <row r="14" spans="1:14" x14ac:dyDescent="0.25">
      <c r="A14" s="30"/>
      <c r="B14" s="31"/>
      <c r="C14" s="31"/>
      <c r="D14" s="31"/>
      <c r="E14" s="32"/>
      <c r="F14" s="21"/>
      <c r="G14" s="21"/>
      <c r="H14" s="15" t="s">
        <v>19</v>
      </c>
      <c r="I14" s="3" t="s">
        <v>20</v>
      </c>
      <c r="J14" s="3" t="s">
        <v>21</v>
      </c>
      <c r="K14" s="3" t="s">
        <v>22</v>
      </c>
      <c r="L14" s="3" t="s">
        <v>23</v>
      </c>
      <c r="M14" s="3" t="s">
        <v>24</v>
      </c>
      <c r="N14" s="3" t="s">
        <v>25</v>
      </c>
    </row>
    <row r="15" spans="1:14" x14ac:dyDescent="0.25">
      <c r="A15" s="33"/>
      <c r="B15" s="34"/>
      <c r="C15" s="34"/>
      <c r="D15" s="34"/>
      <c r="E15" s="35"/>
      <c r="F15" s="17" t="s">
        <v>26</v>
      </c>
      <c r="G15" s="17"/>
      <c r="H15" s="16">
        <f>(F7+G7)*B4</f>
        <v>31950</v>
      </c>
      <c r="I15" s="8">
        <f>M13*0.12</f>
        <v>1582.9811320754711</v>
      </c>
      <c r="J15" s="14">
        <f>H7-I7-J7-K7-L7-I15-M13</f>
        <v>201189.50943396226</v>
      </c>
      <c r="K15" s="14">
        <f>F7/(1+F9)+G7/(1+G9)-(H15-H11)</f>
        <v>974575.47169811314</v>
      </c>
      <c r="L15" s="14">
        <f>I7/(1+I9)+J7/(1+J9)+L7/(1+L9)+K7/(1+K9)</f>
        <v>771802.98113207542</v>
      </c>
      <c r="M15" s="14">
        <f>K15-L15</f>
        <v>202772.49056603771</v>
      </c>
      <c r="N15" s="14">
        <f>M15-I15</f>
        <v>201189.50943396223</v>
      </c>
    </row>
  </sheetData>
  <mergeCells count="17">
    <mergeCell ref="A1:N3"/>
    <mergeCell ref="C4:N4"/>
    <mergeCell ref="A5:E5"/>
    <mergeCell ref="F5:N5"/>
    <mergeCell ref="F6:G6"/>
    <mergeCell ref="I6:L6"/>
    <mergeCell ref="M6:N11"/>
    <mergeCell ref="F8:J8"/>
    <mergeCell ref="A9:E15"/>
    <mergeCell ref="F10:J10"/>
    <mergeCell ref="F15:G15"/>
    <mergeCell ref="F12:G12"/>
    <mergeCell ref="I12:L12"/>
    <mergeCell ref="N12:N13"/>
    <mergeCell ref="F13:G13"/>
    <mergeCell ref="I13:L13"/>
    <mergeCell ref="F14:G14"/>
  </mergeCells>
  <phoneticPr fontId="3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caiji</cp:lastModifiedBy>
  <dcterms:created xsi:type="dcterms:W3CDTF">2015-06-05T18:19:34Z</dcterms:created>
  <dcterms:modified xsi:type="dcterms:W3CDTF">2022-08-24T10:52:15Z</dcterms:modified>
</cp:coreProperties>
</file>