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1月-3月费用确认单" sheetId="3" r:id="rId1"/>
  </sheets>
  <externalReferences>
    <externalReference r:id="rId2"/>
  </externalReferences>
  <definedNames>
    <definedName name="_xlnm._FilterDatabase" localSheetId="0" hidden="1">'1月-3月费用确认单'!$A$16:$R$18</definedName>
  </definedNames>
  <calcPr calcId="144525"/>
</workbook>
</file>

<file path=xl/sharedStrings.xml><?xml version="1.0" encoding="utf-8"?>
<sst xmlns="http://schemas.openxmlformats.org/spreadsheetml/2006/main" count="73" uniqueCount="27">
  <si>
    <t>2022年1月费用确认明细表</t>
  </si>
  <si>
    <t>序号</t>
  </si>
  <si>
    <t>身份证号</t>
  </si>
  <si>
    <t>引入时间</t>
  </si>
  <si>
    <t>姓名</t>
  </si>
  <si>
    <t>工作地点</t>
  </si>
  <si>
    <t>项目编号</t>
  </si>
  <si>
    <t>项目名称</t>
  </si>
  <si>
    <t>项目负责人</t>
  </si>
  <si>
    <t>二级部门</t>
  </si>
  <si>
    <t>三级部门</t>
  </si>
  <si>
    <t>岗位</t>
  </si>
  <si>
    <t>人员单价/月</t>
  </si>
  <si>
    <t>出勤天数</t>
  </si>
  <si>
    <t>结算金额</t>
  </si>
  <si>
    <t>130633198911292397</t>
  </si>
  <si>
    <t>闫顺伟</t>
  </si>
  <si>
    <t>北京</t>
  </si>
  <si>
    <t>XYJAUEJCA210900079</t>
  </si>
  <si>
    <t>中国电信2021年5G消息平台二期技术开发（委托开发）合同</t>
  </si>
  <si>
    <t>李滨</t>
  </si>
  <si>
    <t>平台运营业务部</t>
  </si>
  <si>
    <t>通信能力运营部</t>
  </si>
  <si>
    <t>测试工程师</t>
  </si>
  <si>
    <t>2022年2月费用确认明细表</t>
  </si>
  <si>
    <t>2022年3月费用确认明细表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</si>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</sst>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\-mmm;@"/>
    <numFmt numFmtId="177" formatCode="0_ "/>
    <numFmt numFmtId="178" formatCode="0.00_);\(0.00\)"/>
  </numFmts>
  <fonts count="30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</font>
    <font>
      <sz val="10"/>
      <name val="宋体"/>
      <charset val="134"/>
    </font>
    <font>
      <sz val="10"/>
      <name val="Arial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color indexed="8"/>
      <name val="等线"/>
      <charset val="134"/>
      <scheme val="minor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176" fontId="4" fillId="0" borderId="0"/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176" fontId="3" fillId="2" borderId="1" xfId="49" applyFont="1" applyFill="1" applyBorder="1" applyAlignment="1">
      <alignment horizontal="center" vertical="center" wrapText="1"/>
    </xf>
    <xf numFmtId="176" fontId="4" fillId="2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>
      <alignment vertical="center"/>
    </xf>
    <xf numFmtId="177" fontId="0" fillId="0" borderId="1" xfId="0" applyNumberFormat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177" fontId="10" fillId="2" borderId="1" xfId="0" applyNumberFormat="1" applyFont="1" applyFill="1" applyBorder="1">
      <alignment vertical="center"/>
    </xf>
    <xf numFmtId="177" fontId="1" fillId="0" borderId="0" xfId="0" applyNumberFormat="1" applyFont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&#12289;&#36817;&#26399;&#24453;&#21150;\2022&#24180;&#31532;&#19968;&#23395;&#24230;&#36716;&#21253;&#20184;&#27454;\2022&#24180;&#19968;&#23395;&#24230;&#36716;&#21253;&#20154;&#21592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创联"/>
      <sheetName val="法本"/>
      <sheetName val="瑞友"/>
      <sheetName val="中软"/>
      <sheetName val="开网"/>
      <sheetName val="和鸿盈科"/>
    </sheetNames>
    <sheetDataSet>
      <sheetData sheetId="0">
        <row r="1">
          <cell r="D1" t="str">
            <v>姓名</v>
          </cell>
          <cell r="E1" t="str">
            <v>人员单价</v>
          </cell>
        </row>
        <row r="2">
          <cell r="D2" t="str">
            <v>蔡恒光</v>
          </cell>
          <cell r="E2">
            <v>20280</v>
          </cell>
        </row>
        <row r="3">
          <cell r="D3" t="str">
            <v>李航</v>
          </cell>
          <cell r="E3">
            <v>17160</v>
          </cell>
        </row>
        <row r="4">
          <cell r="D4" t="str">
            <v>隆佳庆</v>
          </cell>
          <cell r="E4">
            <v>20280</v>
          </cell>
        </row>
        <row r="5">
          <cell r="D5" t="str">
            <v>宋礼雄</v>
          </cell>
          <cell r="E5">
            <v>20280</v>
          </cell>
        </row>
        <row r="6">
          <cell r="D6" t="str">
            <v>屈正睿</v>
          </cell>
          <cell r="E6">
            <v>23040</v>
          </cell>
        </row>
        <row r="7">
          <cell r="D7" t="str">
            <v>楚华锋</v>
          </cell>
          <cell r="E7">
            <v>18720</v>
          </cell>
        </row>
        <row r="8">
          <cell r="D8" t="str">
            <v>王梦婷</v>
          </cell>
          <cell r="E8">
            <v>13770</v>
          </cell>
        </row>
        <row r="9">
          <cell r="D9" t="str">
            <v>张铭</v>
          </cell>
          <cell r="E9">
            <v>15600</v>
          </cell>
        </row>
        <row r="10">
          <cell r="D10" t="str">
            <v>田霖</v>
          </cell>
          <cell r="E10">
            <v>15600</v>
          </cell>
        </row>
        <row r="11">
          <cell r="D11" t="str">
            <v>何仪华</v>
          </cell>
          <cell r="E11">
            <v>22620</v>
          </cell>
        </row>
        <row r="12">
          <cell r="D12" t="str">
            <v>刘鑫鑫</v>
          </cell>
          <cell r="E12">
            <v>23040</v>
          </cell>
        </row>
        <row r="13">
          <cell r="D13" t="str">
            <v>杨振东</v>
          </cell>
          <cell r="E13">
            <v>23040</v>
          </cell>
        </row>
        <row r="14">
          <cell r="D14" t="str">
            <v>王明贤</v>
          </cell>
          <cell r="E14">
            <v>22152</v>
          </cell>
        </row>
        <row r="15">
          <cell r="D15" t="str">
            <v>刘世豪</v>
          </cell>
          <cell r="E15">
            <v>21840</v>
          </cell>
        </row>
        <row r="16">
          <cell r="D16" t="str">
            <v>乔凯</v>
          </cell>
          <cell r="E16">
            <v>17160</v>
          </cell>
        </row>
        <row r="17">
          <cell r="D17" t="str">
            <v>冯思昊</v>
          </cell>
          <cell r="E17">
            <v>23040</v>
          </cell>
        </row>
        <row r="18">
          <cell r="D18" t="str">
            <v>张振兴</v>
          </cell>
          <cell r="E18">
            <v>31970</v>
          </cell>
        </row>
        <row r="19">
          <cell r="D19" t="str">
            <v>冯召</v>
          </cell>
          <cell r="E19">
            <v>18720</v>
          </cell>
        </row>
        <row r="20">
          <cell r="D20" t="str">
            <v>范鹏远</v>
          </cell>
          <cell r="E20">
            <v>41700</v>
          </cell>
        </row>
        <row r="21">
          <cell r="D21" t="str">
            <v>刘小宇</v>
          </cell>
          <cell r="E21">
            <v>24480</v>
          </cell>
        </row>
        <row r="22">
          <cell r="D22" t="str">
            <v>贾松睿</v>
          </cell>
          <cell r="E22">
            <v>20280</v>
          </cell>
        </row>
        <row r="23">
          <cell r="D23" t="str">
            <v>李英雪</v>
          </cell>
          <cell r="E23">
            <v>20280</v>
          </cell>
        </row>
        <row r="24">
          <cell r="D24" t="str">
            <v>屈文君</v>
          </cell>
          <cell r="E24">
            <v>21840</v>
          </cell>
        </row>
        <row r="25">
          <cell r="D25" t="str">
            <v>闫顺伟</v>
          </cell>
          <cell r="E25">
            <v>18720</v>
          </cell>
        </row>
        <row r="26">
          <cell r="D26" t="str">
            <v>梁勇</v>
          </cell>
          <cell r="E26">
            <v>17160</v>
          </cell>
        </row>
        <row r="27">
          <cell r="D27" t="str">
            <v>李郑宇</v>
          </cell>
          <cell r="E27">
            <v>21840</v>
          </cell>
        </row>
        <row r="28">
          <cell r="D28" t="str">
            <v>介超凡</v>
          </cell>
          <cell r="E28">
            <v>17160</v>
          </cell>
        </row>
        <row r="29">
          <cell r="D29" t="str">
            <v>张俊平</v>
          </cell>
          <cell r="E29">
            <v>20280</v>
          </cell>
        </row>
        <row r="30">
          <cell r="D30" t="str">
            <v>薛龙龙</v>
          </cell>
          <cell r="E30">
            <v>16380</v>
          </cell>
        </row>
        <row r="31">
          <cell r="D31" t="str">
            <v>任子翔</v>
          </cell>
          <cell r="E31">
            <v>20280</v>
          </cell>
        </row>
        <row r="32">
          <cell r="D32" t="str">
            <v>陈晨</v>
          </cell>
          <cell r="E32">
            <v>23040</v>
          </cell>
        </row>
        <row r="33">
          <cell r="D33" t="str">
            <v>芮瑞</v>
          </cell>
          <cell r="E33">
            <v>24480</v>
          </cell>
        </row>
        <row r="34">
          <cell r="D34" t="str">
            <v>孙嘉尉</v>
          </cell>
          <cell r="E34">
            <v>17511</v>
          </cell>
        </row>
        <row r="35">
          <cell r="D35" t="str">
            <v>姚远</v>
          </cell>
          <cell r="E35">
            <v>21060</v>
          </cell>
        </row>
        <row r="36">
          <cell r="D36" t="str">
            <v>桑柳成</v>
          </cell>
          <cell r="E36">
            <v>26352</v>
          </cell>
        </row>
        <row r="37">
          <cell r="D37" t="str">
            <v>张明亮</v>
          </cell>
          <cell r="E37">
            <v>23400</v>
          </cell>
        </row>
        <row r="38">
          <cell r="D38" t="str">
            <v>卫权权</v>
          </cell>
          <cell r="E38">
            <v>28800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cfz-ue.mss.ctc.com/msscpmis/search/ictItemPanoramaAction.do?value(act)=list&amp;value(blankflag)=1&amp;value(currMenid)=18080000_18080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E17" sqref="E17:J17"/>
    </sheetView>
  </sheetViews>
  <sheetFormatPr defaultColWidth="9" defaultRowHeight="14.25"/>
  <cols>
    <col min="1" max="1" width="5.5" customWidth="1"/>
    <col min="2" max="2" width="23.5" customWidth="1"/>
    <col min="3" max="3" width="15" customWidth="1"/>
    <col min="9" max="9" width="15" customWidth="1"/>
    <col min="10" max="10" width="14.5" customWidth="1"/>
    <col min="11" max="11" width="16.75" customWidth="1"/>
    <col min="12" max="12" width="13.8333333333333" customWidth="1"/>
    <col min="13" max="13" width="13.5833333333333" customWidth="1"/>
    <col min="14" max="14" width="13.5" style="3" customWidth="1"/>
    <col min="15" max="15" width="13.5" style="4" customWidth="1"/>
  </cols>
  <sheetData>
    <row r="1" ht="31.9" customHeight="1" spans="1:15">
      <c r="A1" s="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7"/>
    </row>
    <row r="2" s="1" customFormat="1" ht="29.9" customHeight="1" spans="1:1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8" t="s">
        <v>12</v>
      </c>
      <c r="M2" s="19" t="s">
        <v>13</v>
      </c>
      <c r="N2" s="20" t="s">
        <v>14</v>
      </c>
      <c r="O2" s="21"/>
      <c r="P2" s="22"/>
      <c r="Q2" s="34"/>
      <c r="R2" s="34"/>
    </row>
    <row r="3" ht="99.75" spans="1:18">
      <c r="A3" s="8">
        <v>24</v>
      </c>
      <c r="B3" s="35" t="s">
        <v>15</v>
      </c>
      <c r="C3" s="10">
        <v>44562</v>
      </c>
      <c r="D3" s="11" t="s">
        <v>16</v>
      </c>
      <c r="E3" s="12" t="s">
        <v>17</v>
      </c>
      <c r="F3" s="13" t="s">
        <v>18</v>
      </c>
      <c r="G3" s="13" t="s">
        <v>19</v>
      </c>
      <c r="H3" s="14" t="s">
        <v>20</v>
      </c>
      <c r="I3" s="14" t="s">
        <v>21</v>
      </c>
      <c r="J3" s="14" t="s">
        <v>22</v>
      </c>
      <c r="K3" s="23" t="s">
        <v>23</v>
      </c>
      <c r="L3" s="24">
        <v>18720</v>
      </c>
      <c r="M3" s="8">
        <v>22</v>
      </c>
      <c r="N3" s="25">
        <f t="shared" ref="N3" si="0">L3/22*M3</f>
        <v>18720</v>
      </c>
      <c r="O3" s="26"/>
      <c r="P3" s="27">
        <f>VLOOKUP(D3,[1]创联!$D:$E,2,0)</f>
        <v>18720</v>
      </c>
      <c r="Q3" s="27">
        <f t="shared" ref="Q3" si="1">L3-P3</f>
        <v>0</v>
      </c>
      <c r="R3" s="27">
        <f t="shared" ref="R3" si="2">P3/22*M3-N3</f>
        <v>0</v>
      </c>
    </row>
    <row r="4" spans="11:18">
      <c r="K4" s="28"/>
      <c r="N4" s="3">
        <f>SUM(N3:N3)</f>
        <v>18720</v>
      </c>
      <c r="O4" s="29"/>
      <c r="P4" s="27"/>
      <c r="Q4" s="27"/>
      <c r="R4" s="27"/>
    </row>
    <row r="5" spans="11:18">
      <c r="K5" s="28"/>
      <c r="P5" s="27"/>
      <c r="Q5" s="27"/>
      <c r="R5" s="27"/>
    </row>
    <row r="6" spans="11:18">
      <c r="K6" s="28"/>
      <c r="P6" s="27"/>
      <c r="Q6" s="27"/>
      <c r="R6" s="27"/>
    </row>
    <row r="7" ht="31.9" customHeight="1" spans="1:18">
      <c r="A7" s="15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7"/>
      <c r="P7" s="27"/>
      <c r="Q7" s="27"/>
      <c r="R7" s="27"/>
    </row>
    <row r="8" s="1" customFormat="1" ht="29.9" customHeight="1" spans="1:18">
      <c r="A8" s="6" t="s">
        <v>1</v>
      </c>
      <c r="B8" s="6" t="s">
        <v>2</v>
      </c>
      <c r="C8" s="6" t="s">
        <v>3</v>
      </c>
      <c r="D8" s="7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18" t="s">
        <v>12</v>
      </c>
      <c r="M8" s="19" t="s">
        <v>13</v>
      </c>
      <c r="N8" s="20" t="s">
        <v>14</v>
      </c>
      <c r="O8" s="21"/>
      <c r="P8" s="27"/>
      <c r="Q8" s="27"/>
      <c r="R8" s="27"/>
    </row>
    <row r="9" ht="15" customHeight="1" spans="1:18">
      <c r="A9" s="8">
        <v>24</v>
      </c>
      <c r="B9" s="35" t="s">
        <v>15</v>
      </c>
      <c r="C9" s="10">
        <v>44562</v>
      </c>
      <c r="D9" s="11" t="s">
        <v>16</v>
      </c>
      <c r="E9" s="12" t="s">
        <v>17</v>
      </c>
      <c r="F9" s="13" t="s">
        <v>18</v>
      </c>
      <c r="G9" s="13" t="s">
        <v>19</v>
      </c>
      <c r="H9" s="14" t="s">
        <v>20</v>
      </c>
      <c r="I9" s="14" t="s">
        <v>21</v>
      </c>
      <c r="J9" s="14" t="s">
        <v>22</v>
      </c>
      <c r="K9" s="23" t="s">
        <v>23</v>
      </c>
      <c r="L9" s="24">
        <v>18720</v>
      </c>
      <c r="M9" s="8">
        <v>19</v>
      </c>
      <c r="N9" s="30">
        <f t="shared" ref="N9" si="3">L9/19*M9</f>
        <v>18720</v>
      </c>
      <c r="O9" s="31"/>
      <c r="P9" s="27">
        <f>VLOOKUP(D9,[1]创联!$D:$E,2,0)</f>
        <v>18720</v>
      </c>
      <c r="Q9" s="27">
        <f t="shared" ref="Q9" si="4">L9-P9</f>
        <v>0</v>
      </c>
      <c r="R9" s="27">
        <f t="shared" ref="R9" si="5">P9/19*M9-N9</f>
        <v>0</v>
      </c>
    </row>
    <row r="10" spans="14:18">
      <c r="N10" s="3">
        <f>SUM(N9:N9)</f>
        <v>18720</v>
      </c>
      <c r="O10" s="29"/>
      <c r="P10" s="27"/>
      <c r="Q10" s="27"/>
      <c r="R10" s="27"/>
    </row>
    <row r="11" spans="16:18">
      <c r="P11" s="27"/>
      <c r="Q11" s="27"/>
      <c r="R11" s="27"/>
    </row>
    <row r="12" spans="16:18">
      <c r="P12" s="27"/>
      <c r="Q12" s="27"/>
      <c r="R12" s="27"/>
    </row>
    <row r="13" spans="16:18">
      <c r="P13" s="27"/>
      <c r="Q13" s="27"/>
      <c r="R13" s="27"/>
    </row>
    <row r="14" spans="16:18">
      <c r="P14" s="27"/>
      <c r="Q14" s="27"/>
      <c r="R14" s="27"/>
    </row>
    <row r="15" s="1" customFormat="1" ht="29.9" customHeight="1" spans="1:18">
      <c r="A15" s="15" t="s">
        <v>25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7"/>
      <c r="P15" s="27"/>
      <c r="Q15" s="27"/>
      <c r="R15" s="27"/>
    </row>
    <row r="16" s="2" customFormat="1" ht="24" customHeight="1" spans="1:18">
      <c r="A16" s="6" t="s">
        <v>1</v>
      </c>
      <c r="B16" s="6" t="s">
        <v>2</v>
      </c>
      <c r="C16" s="6" t="s">
        <v>3</v>
      </c>
      <c r="D16" s="7" t="s">
        <v>4</v>
      </c>
      <c r="E16" s="6" t="s">
        <v>5</v>
      </c>
      <c r="F16" s="6" t="s">
        <v>6</v>
      </c>
      <c r="G16" s="6" t="s">
        <v>7</v>
      </c>
      <c r="H16" s="6" t="s">
        <v>8</v>
      </c>
      <c r="I16" s="6" t="s">
        <v>9</v>
      </c>
      <c r="J16" s="6" t="s">
        <v>10</v>
      </c>
      <c r="K16" s="6" t="s">
        <v>11</v>
      </c>
      <c r="L16" s="18" t="s">
        <v>12</v>
      </c>
      <c r="M16" s="19" t="s">
        <v>13</v>
      </c>
      <c r="N16" s="20" t="s">
        <v>14</v>
      </c>
      <c r="O16" s="21"/>
      <c r="P16" s="27"/>
      <c r="Q16" s="27"/>
      <c r="R16" s="27"/>
    </row>
    <row r="17" ht="99.75" spans="1:18">
      <c r="A17" s="8">
        <v>24</v>
      </c>
      <c r="B17" s="35" t="s">
        <v>15</v>
      </c>
      <c r="C17" s="10">
        <v>44562</v>
      </c>
      <c r="D17" s="16" t="s">
        <v>16</v>
      </c>
      <c r="E17" s="12" t="s">
        <v>17</v>
      </c>
      <c r="F17" s="13" t="s">
        <v>18</v>
      </c>
      <c r="G17" s="13" t="s">
        <v>19</v>
      </c>
      <c r="H17" s="14" t="s">
        <v>20</v>
      </c>
      <c r="I17" s="14" t="s">
        <v>21</v>
      </c>
      <c r="J17" s="14" t="s">
        <v>22</v>
      </c>
      <c r="K17" s="23" t="s">
        <v>23</v>
      </c>
      <c r="L17" s="24">
        <v>18720</v>
      </c>
      <c r="M17" s="8">
        <v>23</v>
      </c>
      <c r="N17" s="30">
        <f t="shared" ref="N17" si="6">L17/23*M17</f>
        <v>18720</v>
      </c>
      <c r="O17" s="31"/>
      <c r="P17" s="27">
        <f>VLOOKUP(D17,[1]创联!$D:$E,2,0)</f>
        <v>18720</v>
      </c>
      <c r="Q17" s="27">
        <f t="shared" ref="Q17" si="7">L17-P17</f>
        <v>0</v>
      </c>
      <c r="R17" s="27">
        <f t="shared" ref="R17" si="8">P17/23*M17-N17</f>
        <v>0</v>
      </c>
    </row>
    <row r="18" spans="14:15">
      <c r="N18" s="3">
        <f>SUM(N17:N17)</f>
        <v>18720</v>
      </c>
      <c r="O18" s="29"/>
    </row>
    <row r="21" spans="13:14">
      <c r="M21" s="32" t="s">
        <v>26</v>
      </c>
      <c r="N21" s="33">
        <f>N4+N10+N18</f>
        <v>56160</v>
      </c>
    </row>
  </sheetData>
  <autoFilter ref="A16:R18">
    <extLst/>
  </autoFilter>
  <mergeCells count="3">
    <mergeCell ref="A1:N1"/>
    <mergeCell ref="A7:N7"/>
    <mergeCell ref="A15:N15"/>
  </mergeCells>
  <hyperlinks>
    <hyperlink ref="G3" r:id="rId1" display="中国电信2021年5G消息平台二期技术开发（委托开发）合同"/>
    <hyperlink ref="G9" r:id="rId1" display="中国电信2021年5G消息平台二期技术开发（委托开发）合同"/>
    <hyperlink ref="G17" r:id="rId1" display="中国电信2021年5G消息平台二期技术开发（委托开发）合同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1月-3月费用确认单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66030022@UE</dc:creator>
  <cp:lastModifiedBy>木心</cp:lastModifiedBy>
  <dcterms:created xsi:type="dcterms:W3CDTF">2018-07-09T00:28:00Z</dcterms:created>
  <dcterms:modified xsi:type="dcterms:W3CDTF">2022-07-13T09:46:57Z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3F05E7C5031842B88087EC94522E2016</vt:lpwstr>
  </property>
</Properties>
</file>