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April TD\运营管理\外包管理文件\外包业务日常\外包人员清单&amp;费用结算\FY21费用及清单\FY21Q4结算\"/>
    </mc:Choice>
  </mc:AlternateContent>
  <xr:revisionPtr revIDLastSave="0" documentId="13_ncr:1_{F3ADF395-68A5-4A73-967B-EBC8ADA2D487}" xr6:coauthVersionLast="45" xr6:coauthVersionMax="47" xr10:uidLastSave="{00000000-0000-0000-0000-000000000000}"/>
  <bookViews>
    <workbookView xWindow="-108" yWindow="-108" windowWidth="23256" windowHeight="12576" tabRatio="798" activeTab="5" xr2:uid="{00000000-000D-0000-FFFF-FFFF00000000}"/>
  </bookViews>
  <sheets>
    <sheet name="0-填写说明" sheetId="8" r:id="rId1"/>
    <sheet name="1-人员汇总" sheetId="1" r:id="rId2"/>
    <sheet name="2-Q1费用结算单" sheetId="3" r:id="rId3"/>
    <sheet name="3-Q2费用结算单" sheetId="4" r:id="rId4"/>
    <sheet name="4-Q3费用结算单" sheetId="5" r:id="rId5"/>
    <sheet name="5-Q4费用结算单" sheetId="6" r:id="rId6"/>
    <sheet name="6-年度汇总表" sheetId="7" r:id="rId7"/>
  </sheets>
  <definedNames>
    <definedName name="_xlnm._FilterDatabase" localSheetId="1" hidden="1">'1-人员汇总'!$A$1:$AC$2</definedName>
    <definedName name="_xlnm._FilterDatabase" localSheetId="2" hidden="1">'2-Q1费用结算单'!$A$1:$AD$1</definedName>
    <definedName name="_xlnm._FilterDatabase" localSheetId="3" hidden="1">'3-Q2费用结算单'!$A$1:$AD$1</definedName>
    <definedName name="_xlnm._FilterDatabase" localSheetId="4" hidden="1">'4-Q3费用结算单'!$A$1:$AD$1</definedName>
    <definedName name="_xlnm._FilterDatabase" localSheetId="5" hidden="1">'5-Q4费用结算单'!$A$1:$AC$15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" i="6" l="1"/>
  <c r="V3" i="6"/>
  <c r="V4" i="6"/>
  <c r="V5" i="6"/>
  <c r="V6" i="6"/>
  <c r="V7" i="6"/>
  <c r="V8" i="6"/>
  <c r="V9" i="6"/>
  <c r="V10" i="6"/>
  <c r="V11" i="6"/>
  <c r="V12" i="6"/>
  <c r="V13" i="6"/>
  <c r="V14" i="6"/>
  <c r="V15" i="6"/>
  <c r="Y2" i="6"/>
  <c r="V2" i="6"/>
  <c r="S3" i="6"/>
  <c r="Y3" i="6"/>
  <c r="Z3" i="6"/>
  <c r="AA3" i="1" s="1"/>
  <c r="AA3" i="6"/>
  <c r="AB3" i="1" s="1"/>
  <c r="S4" i="6"/>
  <c r="Y4" i="6"/>
  <c r="Z4" i="6"/>
  <c r="AA4" i="1" s="1"/>
  <c r="AA4" i="6"/>
  <c r="AB4" i="1" s="1"/>
  <c r="S5" i="6"/>
  <c r="Y5" i="6"/>
  <c r="Z5" i="6"/>
  <c r="AA5" i="1" s="1"/>
  <c r="AA5" i="6"/>
  <c r="AB5" i="1" s="1"/>
  <c r="S6" i="6"/>
  <c r="Y6" i="6"/>
  <c r="Z6" i="6"/>
  <c r="AA6" i="1" s="1"/>
  <c r="AA6" i="6"/>
  <c r="AB6" i="1" s="1"/>
  <c r="S7" i="6"/>
  <c r="Y7" i="6"/>
  <c r="Z7" i="6"/>
  <c r="AA7" i="1" s="1"/>
  <c r="AA7" i="6"/>
  <c r="AB7" i="1" s="1"/>
  <c r="S8" i="6"/>
  <c r="Y8" i="6"/>
  <c r="Z8" i="6"/>
  <c r="AA8" i="1" s="1"/>
  <c r="AA8" i="6"/>
  <c r="AB8" i="1" s="1"/>
  <c r="S9" i="6"/>
  <c r="Y9" i="6"/>
  <c r="Z9" i="6"/>
  <c r="AA9" i="1" s="1"/>
  <c r="AA9" i="6"/>
  <c r="AB9" i="1" s="1"/>
  <c r="S10" i="6"/>
  <c r="Y10" i="6"/>
  <c r="Z10" i="6"/>
  <c r="AA10" i="1" s="1"/>
  <c r="AA10" i="6"/>
  <c r="AB10" i="1" s="1"/>
  <c r="S11" i="6"/>
  <c r="Y11" i="6"/>
  <c r="Z11" i="6"/>
  <c r="AA11" i="1" s="1"/>
  <c r="AA11" i="6"/>
  <c r="AB11" i="1" s="1"/>
  <c r="S12" i="6"/>
  <c r="Y12" i="6"/>
  <c r="Z12" i="6"/>
  <c r="AA12" i="1" s="1"/>
  <c r="AA12" i="6"/>
  <c r="AB12" i="1" s="1"/>
  <c r="S13" i="6"/>
  <c r="Y13" i="6"/>
  <c r="Z13" i="6"/>
  <c r="AA13" i="1" s="1"/>
  <c r="AA13" i="6"/>
  <c r="AB13" i="1" s="1"/>
  <c r="S14" i="6"/>
  <c r="Y14" i="6"/>
  <c r="Z14" i="6"/>
  <c r="AA14" i="1" s="1"/>
  <c r="AA14" i="6"/>
  <c r="AB14" i="1" s="1"/>
  <c r="S15" i="6"/>
  <c r="Z15" i="6"/>
  <c r="AA15" i="1" s="1"/>
  <c r="AA15" i="6"/>
  <c r="AB15" i="1" s="1"/>
  <c r="Z2" i="6"/>
  <c r="AA2" i="1" s="1"/>
  <c r="S2" i="6"/>
  <c r="R2" i="1"/>
  <c r="AA2" i="6"/>
  <c r="AB2" i="1" s="1"/>
  <c r="AC2" i="5"/>
  <c r="AB2" i="5"/>
  <c r="AA2" i="5"/>
  <c r="AC2" i="4"/>
  <c r="AB2" i="4"/>
  <c r="AA2" i="4"/>
  <c r="AC2" i="3"/>
  <c r="AB2" i="3"/>
  <c r="AA2" i="3"/>
  <c r="Z2" i="1"/>
  <c r="Y2" i="1"/>
  <c r="X2" i="1"/>
  <c r="W2" i="1"/>
  <c r="V2" i="1"/>
  <c r="U2" i="1"/>
  <c r="T2" i="1"/>
  <c r="S2" i="1"/>
  <c r="AB15" i="6" l="1"/>
  <c r="AC15" i="1" s="1"/>
  <c r="AB11" i="6"/>
  <c r="AC11" i="1" s="1"/>
  <c r="AB8" i="6"/>
  <c r="AC8" i="1" s="1"/>
  <c r="AB14" i="6"/>
  <c r="AC14" i="1" s="1"/>
  <c r="AB6" i="6"/>
  <c r="AC6" i="1" s="1"/>
  <c r="AB12" i="6"/>
  <c r="AC12" i="1" s="1"/>
  <c r="AB3" i="6"/>
  <c r="AC3" i="1" s="1"/>
  <c r="AB10" i="6"/>
  <c r="AC10" i="1" s="1"/>
  <c r="AB7" i="6"/>
  <c r="AC7" i="1" s="1"/>
  <c r="AB2" i="6"/>
  <c r="AC2" i="1" s="1"/>
  <c r="AB13" i="6"/>
  <c r="AC13" i="1" s="1"/>
  <c r="AB5" i="6"/>
  <c r="AC5" i="1" s="1"/>
  <c r="AB9" i="6"/>
  <c r="AC9" i="1" s="1"/>
  <c r="AB4" i="6"/>
  <c r="AC4" i="1" s="1"/>
</calcChain>
</file>

<file path=xl/sharedStrings.xml><?xml version="1.0" encoding="utf-8"?>
<sst xmlns="http://schemas.openxmlformats.org/spreadsheetml/2006/main" count="542" uniqueCount="204">
  <si>
    <t>总述</t>
  </si>
  <si>
    <t>该文件是TD与合作供应商进行沟通及结算的重要依据，为了保证数据的可靠性、正确性及完整性，请供应商务必按照TD要求认真填写。</t>
  </si>
  <si>
    <t>该文件用途：</t>
  </si>
  <si>
    <t>1. 双方服务范围的确定；</t>
  </si>
  <si>
    <t>2. TD与供应商结算的依据</t>
  </si>
  <si>
    <t>3. TD与供应商沟通的信息基础</t>
  </si>
  <si>
    <t>填写说明</t>
  </si>
  <si>
    <t>1-人员汇总</t>
  </si>
  <si>
    <t>序号</t>
  </si>
  <si>
    <r>
      <rPr>
        <sz val="11"/>
        <color theme="1"/>
        <rFont val="微软雅黑"/>
        <family val="2"/>
        <charset val="134"/>
      </rPr>
      <t>外包商公司</t>
    </r>
    <r>
      <rPr>
        <sz val="11"/>
        <color rgb="FFFF0000"/>
        <rFont val="微软雅黑"/>
        <family val="2"/>
        <charset val="134"/>
      </rPr>
      <t>全称</t>
    </r>
  </si>
  <si>
    <t>服务人员姓名</t>
  </si>
  <si>
    <t>性别</t>
  </si>
  <si>
    <t>联系电话</t>
  </si>
  <si>
    <t>人员签合同地区（签约外包商的地区）</t>
  </si>
  <si>
    <t>TD服务项目地区（如北京、上海）</t>
  </si>
  <si>
    <t>入职日期</t>
  </si>
  <si>
    <t>离职日期</t>
  </si>
  <si>
    <t>离职原因</t>
  </si>
  <si>
    <t>类别</t>
  </si>
  <si>
    <t>TD一级Leader</t>
  </si>
  <si>
    <t>岗位名称</t>
  </si>
  <si>
    <t>级别</t>
  </si>
  <si>
    <t>服务价格（元/人月）</t>
  </si>
  <si>
    <t>在职状态</t>
  </si>
  <si>
    <t>备注</t>
  </si>
  <si>
    <t>Q1工作日天数</t>
  </si>
  <si>
    <t>Q1出勤天数</t>
  </si>
  <si>
    <t>Q1服务费</t>
  </si>
  <si>
    <t>Q2工作日天数</t>
  </si>
  <si>
    <t>Q2出勤天数</t>
  </si>
  <si>
    <t>Q2服务费</t>
  </si>
  <si>
    <t>Q3工作日天数</t>
  </si>
  <si>
    <t>Q3出勤天数</t>
  </si>
  <si>
    <t>Q3服务费</t>
  </si>
  <si>
    <t>Q4工作日天数</t>
  </si>
  <si>
    <t>Q4出勤天数</t>
  </si>
  <si>
    <t>Q4服务费</t>
  </si>
  <si>
    <t>顺序填写，一个外包人员一个顺序号，如一个外包人员多行，那么填写一样的顺序号</t>
  </si>
  <si>
    <t>此处必须填写全称，不可有空格</t>
  </si>
  <si>
    <t>中间不可有空格</t>
  </si>
  <si>
    <t>男/女</t>
  </si>
  <si>
    <t>填写手机号</t>
  </si>
  <si>
    <t>签约的外包商的注册地</t>
  </si>
  <si>
    <t>外包人员主要的工作地点</t>
  </si>
  <si>
    <t>格式：短日期</t>
  </si>
  <si>
    <t>项目结束/个人原因</t>
  </si>
  <si>
    <t>该人员汇报的直接上级，如项目经理更换，请添加一行填写，在备注中写明从什么时候更换项目经理</t>
  </si>
  <si>
    <t>以签订协议为准，如有变更，请从变更季度开始新填记录，即一个外包人列多行</t>
  </si>
  <si>
    <t>在职/离职</t>
  </si>
  <si>
    <t>有需要说明的内容</t>
  </si>
  <si>
    <t>1~3月工作日之和</t>
  </si>
  <si>
    <t>1~3月出勤之和</t>
  </si>
  <si>
    <t>1~3月服务费之和</t>
  </si>
  <si>
    <t>4~6月工作日之和</t>
  </si>
  <si>
    <t>4~6月出勤之和</t>
  </si>
  <si>
    <t>4~6月服务费之和</t>
  </si>
  <si>
    <t>7~9月工作日之和</t>
  </si>
  <si>
    <t>7~9月出勤之和</t>
  </si>
  <si>
    <t>7~9月服务费之和</t>
  </si>
  <si>
    <t>10~12月工作日之和</t>
  </si>
  <si>
    <t>10~12月出勤之和</t>
  </si>
  <si>
    <t>10~12月服务费之和</t>
  </si>
  <si>
    <t>2-Q1费用结算</t>
  </si>
  <si>
    <t>1、按月统计后汇总为季度；
2、请项目经理在最后一列填写结算意见确认后发给TD运营中心；      3、仅列当季度发生费用的人员，未在当季度发生费用无需列在此表，但是当年发生过费用，需列在“1-人员汇总”中；</t>
  </si>
  <si>
    <t>3-Q2费用结算</t>
  </si>
  <si>
    <t>4-Q3费用结算</t>
  </si>
  <si>
    <t>5-Q4费用结算</t>
  </si>
  <si>
    <t>6-年度汇总表</t>
  </si>
  <si>
    <t>1、每季度完成1~5表后，将所列信息统计于此表。</t>
  </si>
  <si>
    <t>2、此表统计每季度费用、当季度服务TD的全部人员（进行结算的人数）、当季度新入职的人数、当季度离职人数</t>
  </si>
  <si>
    <t>3、人均出勤天数=当季度所有人员出勤总天数/人数</t>
  </si>
  <si>
    <t>结算流程</t>
  </si>
  <si>
    <r>
      <rPr>
        <sz val="11"/>
        <color theme="1"/>
        <rFont val="微软雅黑"/>
        <family val="2"/>
        <charset val="134"/>
      </rPr>
      <t>每个季度最后一个月是结算月，20日提交经项目经理确认后的本文件。</t>
    </r>
    <r>
      <rPr>
        <sz val="11"/>
        <color rgb="FFFF0000"/>
        <rFont val="微软雅黑"/>
        <family val="2"/>
        <charset val="134"/>
      </rPr>
      <t>未按时提交的供应商视为自动放弃本季度的结算。</t>
    </r>
    <r>
      <rPr>
        <sz val="11"/>
        <color theme="1"/>
        <rFont val="微软雅黑"/>
        <family val="2"/>
        <charset val="134"/>
      </rPr>
      <t>下月7日应告知运营中心上期考勤是否准确，如有变化，调整到下一个季度第一个月进行结算。</t>
    </r>
  </si>
  <si>
    <t>No.</t>
  </si>
  <si>
    <t>Action</t>
  </si>
  <si>
    <t>Deadline</t>
  </si>
  <si>
    <t>Note</t>
  </si>
  <si>
    <t>与项目经理确认本季度考勤信息</t>
  </si>
  <si>
    <t>每季度最后一个月的18日</t>
  </si>
  <si>
    <t>项目经理及供应商提前了解最后一个月18日至31日的考勤，若本季度统计结果与实际发生变化，变化数记录至下季度第一个月</t>
  </si>
  <si>
    <t>提交本文件给运营中心</t>
  </si>
  <si>
    <t>每季度最后一个月的20日</t>
  </si>
  <si>
    <t>随附项目经理确认的考勤信息</t>
  </si>
  <si>
    <t>与项目经理确认18日~31日的考勤是否有变化</t>
  </si>
  <si>
    <t>下季度第一个月的5日</t>
  </si>
  <si>
    <t>通知运营中心18日~20日考勤是否正确</t>
  </si>
  <si>
    <t>下季度第一个月的7日</t>
  </si>
  <si>
    <t>如果有变化，此变化请记录至下季度结算</t>
  </si>
  <si>
    <t>运营中心通知供应商开具发票</t>
  </si>
  <si>
    <t>供应商开具发票</t>
  </si>
  <si>
    <t>运营中心安排付款</t>
  </si>
  <si>
    <r>
      <rPr>
        <b/>
        <sz val="11"/>
        <color theme="1"/>
        <rFont val="微软雅黑"/>
        <family val="2"/>
        <charset val="134"/>
      </rPr>
      <t>外包商公司</t>
    </r>
    <r>
      <rPr>
        <b/>
        <sz val="11"/>
        <color rgb="FFFF0000"/>
        <rFont val="微软雅黑"/>
        <family val="2"/>
        <charset val="134"/>
      </rPr>
      <t>全称</t>
    </r>
  </si>
  <si>
    <t>人员签合同地区
（签约外包商的地区）</t>
  </si>
  <si>
    <t>TD服务项目地区
（如北京、上海）</t>
  </si>
  <si>
    <t>服务价格
（元/人月）</t>
  </si>
  <si>
    <t>1月工作日天数</t>
  </si>
  <si>
    <t>1月出勤天数</t>
  </si>
  <si>
    <t>1月服务费</t>
  </si>
  <si>
    <t>2月工作天数</t>
  </si>
  <si>
    <t>2月出勤天数</t>
  </si>
  <si>
    <t>2月服务费</t>
  </si>
  <si>
    <t>3月工作日天数</t>
  </si>
  <si>
    <t>3月出勤天数</t>
  </si>
  <si>
    <t>3月服务费</t>
  </si>
  <si>
    <t>TD项目经理确认
（请填ok或者异议描述）</t>
  </si>
  <si>
    <t>4月工作日天数</t>
  </si>
  <si>
    <t>4月出勤天数</t>
  </si>
  <si>
    <t>4月服务费</t>
  </si>
  <si>
    <t>5月工作天数</t>
  </si>
  <si>
    <t>5月出勤天数</t>
  </si>
  <si>
    <t>5月服务费</t>
  </si>
  <si>
    <t>6月工作日天数</t>
  </si>
  <si>
    <t>6月出勤天数</t>
  </si>
  <si>
    <t>6月服务费</t>
  </si>
  <si>
    <t>TD项目经理确认
（请填ok或者异议描述</t>
  </si>
  <si>
    <t>7月工作日天数</t>
  </si>
  <si>
    <t>7月出勤天数</t>
  </si>
  <si>
    <t>7月服务费</t>
  </si>
  <si>
    <t>8月工作日天数</t>
  </si>
  <si>
    <t>8月出勤天数</t>
  </si>
  <si>
    <t>8月服务费</t>
  </si>
  <si>
    <t>9月工作日天数</t>
  </si>
  <si>
    <t>9月出勤天数</t>
  </si>
  <si>
    <t>9月服务费</t>
  </si>
  <si>
    <t>10月工作日天数</t>
  </si>
  <si>
    <t>10月出勤天数</t>
  </si>
  <si>
    <t>10月服务费</t>
  </si>
  <si>
    <t>11月工作日天数</t>
  </si>
  <si>
    <t>11月出勤天数</t>
  </si>
  <si>
    <t>11月服务费</t>
  </si>
  <si>
    <t>12月工作日天数</t>
  </si>
  <si>
    <t>12月出勤天数</t>
  </si>
  <si>
    <t>12月服务费</t>
  </si>
  <si>
    <t>TD项目经理确认（请填ok或者异议描述</t>
  </si>
  <si>
    <t>外包商全称</t>
  </si>
  <si>
    <t>Q1费用</t>
  </si>
  <si>
    <t>Q2费用</t>
  </si>
  <si>
    <t>Q3费用</t>
  </si>
  <si>
    <t>Q4费用</t>
  </si>
  <si>
    <t>总费用</t>
  </si>
  <si>
    <t>Q1服务TD人数</t>
  </si>
  <si>
    <t>Q2服务TD人数</t>
  </si>
  <si>
    <t>Q3服务TD人数</t>
  </si>
  <si>
    <t>Q4服务TD人数</t>
  </si>
  <si>
    <t>Q1入职人数</t>
  </si>
  <si>
    <t>Q2入职人数</t>
  </si>
  <si>
    <t>Q3入职人数</t>
  </si>
  <si>
    <t>Q4入职人数</t>
  </si>
  <si>
    <t>Q1离职人数</t>
  </si>
  <si>
    <t>Q2离职人数</t>
  </si>
  <si>
    <t>Q3离职人数</t>
  </si>
  <si>
    <t>Q4离职人数</t>
  </si>
  <si>
    <t>Q1人均出勤天数</t>
  </si>
  <si>
    <t>Q2人均出勤天数</t>
  </si>
  <si>
    <t>Q3人均出勤天数</t>
  </si>
  <si>
    <t>Q4人均出勤天数</t>
  </si>
  <si>
    <t>北京创联致信科技有限公司</t>
    <phoneticPr fontId="9" type="noConversion"/>
  </si>
  <si>
    <t>北京</t>
    <phoneticPr fontId="9" type="noConversion"/>
  </si>
  <si>
    <t>男</t>
    <phoneticPr fontId="9" type="noConversion"/>
  </si>
  <si>
    <t>解决方案工程师</t>
    <phoneticPr fontId="9" type="noConversion"/>
  </si>
  <si>
    <t>在职</t>
  </si>
  <si>
    <t>在职</t>
    <phoneticPr fontId="9" type="noConversion"/>
  </si>
  <si>
    <t>高华</t>
    <phoneticPr fontId="10" type="noConversion"/>
  </si>
  <si>
    <t>王嘉鹏</t>
    <phoneticPr fontId="10" type="noConversion"/>
  </si>
  <si>
    <t>周中林</t>
    <phoneticPr fontId="10" type="noConversion"/>
  </si>
  <si>
    <t>王长冉</t>
    <phoneticPr fontId="10" type="noConversion"/>
  </si>
  <si>
    <t>刘瑾</t>
    <phoneticPr fontId="10" type="noConversion"/>
  </si>
  <si>
    <t>杨林</t>
    <phoneticPr fontId="10" type="noConversion"/>
  </si>
  <si>
    <t>田永福</t>
    <phoneticPr fontId="10" type="noConversion"/>
  </si>
  <si>
    <t xml:space="preserve">史天宇 </t>
    <phoneticPr fontId="10" type="noConversion"/>
  </si>
  <si>
    <t>杨峰</t>
    <phoneticPr fontId="10" type="noConversion"/>
  </si>
  <si>
    <t>王雨</t>
    <phoneticPr fontId="10" type="noConversion"/>
  </si>
  <si>
    <t>韩鑫龙</t>
    <phoneticPr fontId="10" type="noConversion"/>
  </si>
  <si>
    <t>董存阔</t>
    <phoneticPr fontId="10" type="noConversion"/>
  </si>
  <si>
    <t>宋辰</t>
    <phoneticPr fontId="10" type="noConversion"/>
  </si>
  <si>
    <t>女</t>
    <phoneticPr fontId="9" type="noConversion"/>
  </si>
  <si>
    <t>15910394793</t>
    <phoneticPr fontId="11" type="noConversion"/>
  </si>
  <si>
    <t>15201556744</t>
    <phoneticPr fontId="11" type="noConversion"/>
  </si>
  <si>
    <t>15110130189</t>
    <phoneticPr fontId="11" type="noConversion"/>
  </si>
  <si>
    <t>17865920745</t>
    <phoneticPr fontId="11" type="noConversion"/>
  </si>
  <si>
    <t>18322700209</t>
    <phoneticPr fontId="11" type="noConversion"/>
  </si>
  <si>
    <t>13651127873</t>
    <phoneticPr fontId="11" type="noConversion"/>
  </si>
  <si>
    <t>北京创联致信科技有限公司</t>
    <phoneticPr fontId="9" type="noConversion"/>
  </si>
  <si>
    <t>系统运维工程师</t>
    <phoneticPr fontId="9" type="noConversion"/>
  </si>
  <si>
    <t>娄梦轩</t>
    <phoneticPr fontId="9" type="noConversion"/>
  </si>
  <si>
    <t>ok</t>
    <phoneticPr fontId="9" type="noConversion"/>
  </si>
  <si>
    <t>大数据运维工程师</t>
    <phoneticPr fontId="9" type="noConversion"/>
  </si>
  <si>
    <t>胡彩宁</t>
  </si>
  <si>
    <t>胡彩宁</t>
    <phoneticPr fontId="9" type="noConversion"/>
  </si>
  <si>
    <t>测试工程师</t>
    <phoneticPr fontId="9" type="noConversion"/>
  </si>
  <si>
    <t>前端工程师</t>
    <phoneticPr fontId="9" type="noConversion"/>
  </si>
  <si>
    <t>ETL工程师</t>
    <phoneticPr fontId="9" type="noConversion"/>
  </si>
  <si>
    <t>陈明扬</t>
    <phoneticPr fontId="10" type="noConversion"/>
  </si>
  <si>
    <t>陆英丽</t>
    <phoneticPr fontId="9" type="noConversion"/>
  </si>
  <si>
    <t>产品运营工程师</t>
    <phoneticPr fontId="9" type="noConversion"/>
  </si>
  <si>
    <t>杨涛</t>
    <phoneticPr fontId="9" type="noConversion"/>
  </si>
  <si>
    <t>杨龙飞</t>
    <phoneticPr fontId="9" type="noConversion"/>
  </si>
  <si>
    <t>项目经理</t>
    <phoneticPr fontId="9" type="noConversion"/>
  </si>
  <si>
    <t>高洁</t>
    <phoneticPr fontId="9" type="noConversion"/>
  </si>
  <si>
    <t>刘亚丽</t>
    <phoneticPr fontId="9" type="noConversion"/>
  </si>
  <si>
    <t>数据分析师</t>
    <phoneticPr fontId="9" type="noConversion"/>
  </si>
  <si>
    <t>人员外包/整体外包</t>
    <phoneticPr fontId="9" type="noConversion"/>
  </si>
  <si>
    <t>人员外包</t>
  </si>
  <si>
    <t>人员外包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</si>
</sst>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_ "/>
  </numFmts>
  <fonts count="12">
    <font>
      <sz val="11"/>
      <color theme="1"/>
      <name val="DengXian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u/>
      <sz val="11"/>
      <color rgb="FF43A1FF"/>
      <name val="DengXian"/>
      <scheme val="minor"/>
    </font>
    <font>
      <sz val="9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u/>
      <sz val="11"/>
      <color theme="10"/>
      <name val="DengXian"/>
      <scheme val="minor"/>
    </font>
    <font>
      <sz val="11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9"/>
      <name val="DengXian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3" fontId="1" fillId="0" borderId="1" xfId="0" applyNumberFormat="1" applyFont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176" fontId="2" fillId="0" borderId="0" xfId="0" applyNumberFormat="1" applyFont="1"/>
    <xf numFmtId="0" fontId="1" fillId="10" borderId="1" xfId="0" applyFont="1" applyFill="1" applyBorder="1" applyAlignment="1">
      <alignment horizontal="center" wrapText="1"/>
    </xf>
    <xf numFmtId="43" fontId="2" fillId="0" borderId="0" xfId="0" applyNumberFormat="1" applyFont="1"/>
    <xf numFmtId="0" fontId="1" fillId="11" borderId="1" xfId="0" applyFont="1" applyFill="1" applyBorder="1" applyAlignment="1">
      <alignment horizontal="center" wrapText="1"/>
    </xf>
    <xf numFmtId="43" fontId="1" fillId="11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43" fontId="1" fillId="10" borderId="1" xfId="0" applyNumberFormat="1" applyFont="1" applyFill="1" applyBorder="1" applyAlignment="1">
      <alignment horizontal="center" wrapText="1"/>
    </xf>
    <xf numFmtId="43" fontId="1" fillId="9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43" fontId="1" fillId="7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11" borderId="1" xfId="0" applyFont="1" applyFill="1" applyBorder="1"/>
    <xf numFmtId="0" fontId="2" fillId="0" borderId="0" xfId="0" applyFont="1" applyAlignment="1"/>
    <xf numFmtId="0" fontId="2" fillId="11" borderId="1" xfId="0" applyFont="1" applyFill="1" applyBorder="1" applyAlignment="1"/>
    <xf numFmtId="0" fontId="2" fillId="0" borderId="0" xfId="0" applyFont="1" applyFill="1" applyAlignment="1"/>
    <xf numFmtId="0" fontId="3" fillId="0" borderId="0" xfId="1" applyFont="1" applyFill="1"/>
    <xf numFmtId="0" fontId="4" fillId="0" borderId="1" xfId="0" applyFont="1" applyBorder="1" applyAlignment="1">
      <alignment wrapText="1"/>
    </xf>
    <xf numFmtId="0" fontId="3" fillId="0" borderId="1" xfId="1" applyFont="1" applyBorder="1"/>
    <xf numFmtId="0" fontId="3" fillId="0" borderId="0" xfId="0" applyFont="1"/>
    <xf numFmtId="0" fontId="3" fillId="0" borderId="0" xfId="1" applyFont="1"/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mruColors>
      <color rgb="FF43A1FF"/>
      <color rgb="FF2F97FF"/>
      <color rgb="FFFB9E13"/>
      <color rgb="FFFFCD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342900</xdr:colOff>
      <xdr:row>1</xdr:row>
      <xdr:rowOff>76200</xdr:rowOff>
    </xdr:to>
    <xdr:pic>
      <xdr:nvPicPr>
        <xdr:cNvPr id="2" name="图片 1" descr="TD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473200" cy="285750"/>
        </a:xfrm>
        <a:prstGeom prst="rect">
          <a:avLst/>
        </a:prstGeom>
        <a:noFill/>
        <a:ln w="9525">
          <a:solidFill>
            <a:srgbClr val="43A1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219075</xdr:colOff>
      <xdr:row>0</xdr:row>
      <xdr:rowOff>0</xdr:rowOff>
    </xdr:from>
    <xdr:to>
      <xdr:col>10</xdr:col>
      <xdr:colOff>533400</xdr:colOff>
      <xdr:row>2</xdr:row>
      <xdr:rowOff>19050</xdr:rowOff>
    </xdr:to>
    <xdr:sp macro="" textlink="">
      <xdr:nvSpPr>
        <xdr:cNvPr id="3" name="平行四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22475" y="0"/>
          <a:ext cx="6105525" cy="438150"/>
        </a:xfrm>
        <a:prstGeom prst="parallelogram">
          <a:avLst/>
        </a:prstGeom>
        <a:solidFill>
          <a:srgbClr val="2F97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CN" sz="1800"/>
            <a:t>TalkingData</a:t>
          </a:r>
          <a:r>
            <a:rPr lang="zh-CN" altLang="en-US" sz="1800"/>
            <a:t>外包商服务人员清单及结算单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C36"/>
  <sheetViews>
    <sheetView topLeftCell="A4" workbookViewId="0">
      <selection activeCell="H19" sqref="H19"/>
    </sheetView>
  </sheetViews>
  <sheetFormatPr defaultColWidth="8.77734375" defaultRowHeight="15.6"/>
  <cols>
    <col min="1" max="1" width="14.77734375" style="2" customWidth="1"/>
    <col min="2" max="3" width="8.77734375" style="2"/>
    <col min="4" max="4" width="12.6640625" style="2" customWidth="1"/>
    <col min="5" max="5" width="10.33203125" style="2" customWidth="1"/>
    <col min="6" max="11" width="8.77734375" style="2"/>
    <col min="12" max="12" width="15.77734375" style="2" customWidth="1"/>
    <col min="13" max="16384" width="8.77734375" style="2"/>
  </cols>
  <sheetData>
    <row r="5" spans="1:29">
      <c r="A5" s="36" t="s">
        <v>0</v>
      </c>
    </row>
    <row r="6" spans="1:29">
      <c r="A6" s="2" t="s">
        <v>1</v>
      </c>
    </row>
    <row r="7" spans="1:29">
      <c r="A7" s="37" t="s">
        <v>2</v>
      </c>
      <c r="B7" s="2" t="s">
        <v>3</v>
      </c>
    </row>
    <row r="8" spans="1:29">
      <c r="B8" s="2" t="s">
        <v>4</v>
      </c>
    </row>
    <row r="9" spans="1:29">
      <c r="B9" s="2" t="s">
        <v>5</v>
      </c>
    </row>
    <row r="11" spans="1:29">
      <c r="A11" s="38" t="s">
        <v>6</v>
      </c>
      <c r="B11" s="39"/>
    </row>
    <row r="12" spans="1:29">
      <c r="A12" s="40" t="s">
        <v>7</v>
      </c>
    </row>
    <row r="13" spans="1:29" ht="78">
      <c r="A13" s="10" t="s">
        <v>8</v>
      </c>
      <c r="B13" s="10" t="s">
        <v>9</v>
      </c>
      <c r="C13" s="10" t="s">
        <v>10</v>
      </c>
      <c r="D13" s="10" t="s">
        <v>11</v>
      </c>
      <c r="E13" s="10" t="s">
        <v>12</v>
      </c>
      <c r="F13" s="10" t="s">
        <v>13</v>
      </c>
      <c r="G13" s="10" t="s">
        <v>14</v>
      </c>
      <c r="H13" s="11" t="s">
        <v>15</v>
      </c>
      <c r="I13" s="11" t="s">
        <v>16</v>
      </c>
      <c r="J13" s="11" t="s">
        <v>17</v>
      </c>
      <c r="K13" s="10" t="s">
        <v>18</v>
      </c>
      <c r="L13" s="10" t="s">
        <v>19</v>
      </c>
      <c r="M13" s="10" t="s">
        <v>20</v>
      </c>
      <c r="N13" s="10" t="s">
        <v>21</v>
      </c>
      <c r="O13" s="13" t="s">
        <v>22</v>
      </c>
      <c r="P13" s="13" t="s">
        <v>23</v>
      </c>
      <c r="Q13" s="10" t="s">
        <v>24</v>
      </c>
      <c r="R13" s="49" t="s">
        <v>25</v>
      </c>
      <c r="S13" s="49" t="s">
        <v>26</v>
      </c>
      <c r="T13" s="49" t="s">
        <v>27</v>
      </c>
      <c r="U13" s="50" t="s">
        <v>28</v>
      </c>
      <c r="V13" s="50" t="s">
        <v>29</v>
      </c>
      <c r="W13" s="50" t="s">
        <v>30</v>
      </c>
      <c r="X13" s="51" t="s">
        <v>31</v>
      </c>
      <c r="Y13" s="51" t="s">
        <v>32</v>
      </c>
      <c r="Z13" s="51" t="s">
        <v>33</v>
      </c>
      <c r="AA13" s="14" t="s">
        <v>34</v>
      </c>
      <c r="AB13" s="14" t="s">
        <v>35</v>
      </c>
      <c r="AC13" s="14" t="s">
        <v>36</v>
      </c>
    </row>
    <row r="14" spans="1:29" s="35" customFormat="1" ht="75.75" customHeight="1">
      <c r="A14" s="41" t="s">
        <v>37</v>
      </c>
      <c r="B14" s="10" t="s">
        <v>38</v>
      </c>
      <c r="C14" s="10" t="s">
        <v>39</v>
      </c>
      <c r="D14" s="10" t="s">
        <v>40</v>
      </c>
      <c r="E14" s="10" t="s">
        <v>41</v>
      </c>
      <c r="F14" s="10" t="s">
        <v>42</v>
      </c>
      <c r="G14" s="10" t="s">
        <v>43</v>
      </c>
      <c r="H14" s="11" t="s">
        <v>44</v>
      </c>
      <c r="I14" s="11" t="s">
        <v>44</v>
      </c>
      <c r="J14" s="10" t="s">
        <v>45</v>
      </c>
      <c r="K14" s="10" t="s">
        <v>201</v>
      </c>
      <c r="L14" s="48" t="s">
        <v>46</v>
      </c>
      <c r="M14" s="62" t="s">
        <v>47</v>
      </c>
      <c r="N14" s="63"/>
      <c r="O14" s="64"/>
      <c r="P14" s="10" t="s">
        <v>48</v>
      </c>
      <c r="Q14" s="10" t="s">
        <v>49</v>
      </c>
      <c r="R14" s="10" t="s">
        <v>50</v>
      </c>
      <c r="S14" s="10" t="s">
        <v>51</v>
      </c>
      <c r="T14" s="10" t="s">
        <v>52</v>
      </c>
      <c r="U14" s="10" t="s">
        <v>53</v>
      </c>
      <c r="V14" s="10" t="s">
        <v>54</v>
      </c>
      <c r="W14" s="10" t="s">
        <v>55</v>
      </c>
      <c r="X14" s="10" t="s">
        <v>56</v>
      </c>
      <c r="Y14" s="10" t="s">
        <v>57</v>
      </c>
      <c r="Z14" s="10" t="s">
        <v>58</v>
      </c>
      <c r="AA14" s="10" t="s">
        <v>59</v>
      </c>
      <c r="AB14" s="10" t="s">
        <v>60</v>
      </c>
      <c r="AC14" s="10" t="s">
        <v>61</v>
      </c>
    </row>
    <row r="16" spans="1:29" ht="16.95" customHeight="1">
      <c r="A16" s="42" t="s">
        <v>62</v>
      </c>
      <c r="B16" s="61" t="s">
        <v>63</v>
      </c>
      <c r="C16" s="68"/>
      <c r="D16" s="68"/>
      <c r="E16" s="68"/>
      <c r="F16" s="68"/>
      <c r="G16" s="68"/>
    </row>
    <row r="17" spans="1:10" ht="19.95" customHeight="1">
      <c r="A17" s="42" t="s">
        <v>64</v>
      </c>
      <c r="B17" s="68"/>
      <c r="C17" s="68"/>
      <c r="D17" s="68"/>
      <c r="E17" s="68"/>
      <c r="F17" s="68"/>
      <c r="G17" s="68"/>
    </row>
    <row r="18" spans="1:10" ht="16.95" customHeight="1">
      <c r="A18" s="42" t="s">
        <v>65</v>
      </c>
      <c r="B18" s="68"/>
      <c r="C18" s="68"/>
      <c r="D18" s="68"/>
      <c r="E18" s="68"/>
      <c r="F18" s="68"/>
      <c r="G18" s="68"/>
    </row>
    <row r="19" spans="1:10" ht="21" customHeight="1">
      <c r="A19" s="42" t="s">
        <v>66</v>
      </c>
      <c r="B19" s="68"/>
      <c r="C19" s="68"/>
      <c r="D19" s="68"/>
      <c r="E19" s="68"/>
      <c r="F19" s="68"/>
      <c r="G19" s="68"/>
    </row>
    <row r="20" spans="1:10">
      <c r="A20" s="43"/>
    </row>
    <row r="21" spans="1:10">
      <c r="A21" s="44" t="s">
        <v>67</v>
      </c>
    </row>
    <row r="22" spans="1:10">
      <c r="A22" s="2" t="s">
        <v>68</v>
      </c>
    </row>
    <row r="23" spans="1:10">
      <c r="A23" s="2" t="s">
        <v>69</v>
      </c>
    </row>
    <row r="24" spans="1:10">
      <c r="A24" s="2" t="s">
        <v>70</v>
      </c>
    </row>
    <row r="26" spans="1:10">
      <c r="A26" s="36" t="s">
        <v>71</v>
      </c>
    </row>
    <row r="27" spans="1:10" ht="19.5" customHeight="1">
      <c r="A27" s="66" t="s">
        <v>72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21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</row>
    <row r="29" spans="1:10">
      <c r="A29" s="45" t="s">
        <v>73</v>
      </c>
      <c r="B29" s="65" t="s">
        <v>74</v>
      </c>
      <c r="C29" s="65"/>
      <c r="D29" s="46" t="s">
        <v>75</v>
      </c>
      <c r="E29" s="65" t="s">
        <v>76</v>
      </c>
      <c r="F29" s="65"/>
      <c r="G29" s="65"/>
      <c r="H29" s="65"/>
      <c r="I29" s="65"/>
      <c r="J29" s="65"/>
    </row>
    <row r="30" spans="1:10" ht="40.5" customHeight="1">
      <c r="A30" s="47">
        <v>1</v>
      </c>
      <c r="B30" s="61" t="s">
        <v>77</v>
      </c>
      <c r="C30" s="61"/>
      <c r="D30" s="10" t="s">
        <v>78</v>
      </c>
      <c r="E30" s="61" t="s">
        <v>79</v>
      </c>
      <c r="F30" s="61"/>
      <c r="G30" s="61"/>
      <c r="H30" s="61"/>
      <c r="I30" s="61"/>
      <c r="J30" s="61"/>
    </row>
    <row r="31" spans="1:10" ht="39.75" customHeight="1">
      <c r="A31" s="12">
        <v>2</v>
      </c>
      <c r="B31" s="60" t="s">
        <v>80</v>
      </c>
      <c r="C31" s="60"/>
      <c r="D31" s="10" t="s">
        <v>81</v>
      </c>
      <c r="E31" s="61" t="s">
        <v>82</v>
      </c>
      <c r="F31" s="61"/>
      <c r="G31" s="61"/>
      <c r="H31" s="61"/>
      <c r="I31" s="61"/>
      <c r="J31" s="61"/>
    </row>
    <row r="32" spans="1:10" ht="54" customHeight="1">
      <c r="A32" s="12">
        <v>3</v>
      </c>
      <c r="B32" s="61" t="s">
        <v>83</v>
      </c>
      <c r="C32" s="61"/>
      <c r="D32" s="10" t="s">
        <v>84</v>
      </c>
      <c r="E32" s="60"/>
      <c r="F32" s="60"/>
      <c r="G32" s="60"/>
      <c r="H32" s="60"/>
      <c r="I32" s="60"/>
      <c r="J32" s="60"/>
    </row>
    <row r="33" spans="1:10" ht="59.25" customHeight="1">
      <c r="A33" s="12">
        <v>4</v>
      </c>
      <c r="B33" s="60" t="s">
        <v>85</v>
      </c>
      <c r="C33" s="60"/>
      <c r="D33" s="10" t="s">
        <v>86</v>
      </c>
      <c r="E33" s="61" t="s">
        <v>87</v>
      </c>
      <c r="F33" s="61"/>
      <c r="G33" s="61"/>
      <c r="H33" s="61"/>
      <c r="I33" s="61"/>
      <c r="J33" s="61"/>
    </row>
    <row r="34" spans="1:10" ht="59.25" customHeight="1">
      <c r="A34" s="12">
        <v>5</v>
      </c>
      <c r="B34" s="60" t="s">
        <v>88</v>
      </c>
      <c r="C34" s="60"/>
      <c r="D34" s="10"/>
      <c r="E34" s="61"/>
      <c r="F34" s="61"/>
      <c r="G34" s="61"/>
      <c r="H34" s="61"/>
      <c r="I34" s="61"/>
      <c r="J34" s="61"/>
    </row>
    <row r="35" spans="1:10" ht="59.25" customHeight="1">
      <c r="A35" s="12">
        <v>6</v>
      </c>
      <c r="B35" s="60" t="s">
        <v>89</v>
      </c>
      <c r="C35" s="60"/>
      <c r="D35" s="10"/>
      <c r="E35" s="61"/>
      <c r="F35" s="61"/>
      <c r="G35" s="61"/>
      <c r="H35" s="61"/>
      <c r="I35" s="61"/>
      <c r="J35" s="61"/>
    </row>
    <row r="36" spans="1:10" ht="59.25" customHeight="1">
      <c r="A36" s="12">
        <v>7</v>
      </c>
      <c r="B36" s="60" t="s">
        <v>90</v>
      </c>
      <c r="C36" s="60"/>
      <c r="D36" s="10"/>
      <c r="E36" s="61"/>
      <c r="F36" s="61"/>
      <c r="G36" s="61"/>
      <c r="H36" s="61"/>
      <c r="I36" s="61"/>
      <c r="J36" s="61"/>
    </row>
  </sheetData>
  <mergeCells count="19">
    <mergeCell ref="M14:O14"/>
    <mergeCell ref="B29:C29"/>
    <mergeCell ref="E29:J29"/>
    <mergeCell ref="B30:C30"/>
    <mergeCell ref="E30:J30"/>
    <mergeCell ref="A27:J28"/>
    <mergeCell ref="B16:G19"/>
    <mergeCell ref="B31:C31"/>
    <mergeCell ref="E31:J31"/>
    <mergeCell ref="B32:C32"/>
    <mergeCell ref="E32:J32"/>
    <mergeCell ref="B33:C33"/>
    <mergeCell ref="E33:J33"/>
    <mergeCell ref="B34:C34"/>
    <mergeCell ref="E34:J34"/>
    <mergeCell ref="B35:C35"/>
    <mergeCell ref="E35:J35"/>
    <mergeCell ref="B36:C36"/>
    <mergeCell ref="E36:J36"/>
  </mergeCells>
  <phoneticPr fontId="9" type="noConversion"/>
  <hyperlinks>
    <hyperlink ref="A12" location="'1-人员汇总'!A1" display="1-人员汇总" xr:uid="{00000000-0004-0000-0000-000000000000}"/>
    <hyperlink ref="A16" location="'2-Q1费用结算单'!A1" display="2-Q1费用结算" xr:uid="{00000000-0004-0000-0000-000001000000}"/>
    <hyperlink ref="A17" location="'3-Q2费用结算单'!A1" display="3-Q2费用结算" xr:uid="{00000000-0004-0000-0000-000002000000}"/>
    <hyperlink ref="A18" location="'4-Q3费用结算单'!A1" display="4-Q3费用结算" xr:uid="{00000000-0004-0000-0000-000003000000}"/>
    <hyperlink ref="A19" location="'5-Q4费用结算单'!A1" display="5-Q4费用结算" xr:uid="{00000000-0004-0000-0000-000004000000}"/>
    <hyperlink ref="A21" location="'6-年度汇总表'!A1" display="6-年度汇总表" xr:uid="{00000000-0004-0000-0000-000005000000}"/>
  </hyperlink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"/>
  <sheetViews>
    <sheetView workbookViewId="0">
      <pane xSplit="3" ySplit="1" topLeftCell="D2" activePane="bottomRight" state="frozenSplit"/>
      <selection pane="topRight"/>
      <selection pane="bottomLeft"/>
      <selection pane="bottomRight" activeCell="D13" sqref="D13"/>
    </sheetView>
  </sheetViews>
  <sheetFormatPr defaultColWidth="8.77734375" defaultRowHeight="15.6"/>
  <cols>
    <col min="1" max="1" width="6.6640625" style="15" customWidth="1"/>
    <col min="2" max="2" width="25.6640625" style="2" customWidth="1"/>
    <col min="3" max="3" width="9.5546875" style="2" customWidth="1"/>
    <col min="4" max="4" width="5.109375" style="2" customWidth="1"/>
    <col min="5" max="5" width="14.33203125" style="2" customWidth="1"/>
    <col min="6" max="6" width="8.44140625" style="2" customWidth="1"/>
    <col min="7" max="7" width="8.21875" style="2" customWidth="1"/>
    <col min="8" max="8" width="12.6640625" style="16" customWidth="1"/>
    <col min="9" max="9" width="11.33203125" style="16" customWidth="1"/>
    <col min="10" max="10" width="8.77734375" style="16" customWidth="1"/>
    <col min="11" max="12" width="8.77734375" style="2" customWidth="1"/>
    <col min="13" max="13" width="16.109375" style="2" customWidth="1"/>
    <col min="14" max="14" width="9.21875" style="2" customWidth="1"/>
    <col min="15" max="15" width="11.109375" style="26" customWidth="1"/>
    <col min="16" max="16" width="8.44140625" style="26" customWidth="1"/>
    <col min="17" max="17" width="8.21875" style="2" customWidth="1"/>
    <col min="18" max="19" width="9" style="2" customWidth="1"/>
    <col min="20" max="20" width="15.109375" style="26" customWidth="1"/>
    <col min="21" max="22" width="9" style="2" customWidth="1"/>
    <col min="23" max="23" width="13.44140625" style="26" customWidth="1"/>
    <col min="24" max="24" width="9" style="2" customWidth="1"/>
    <col min="25" max="25" width="7.77734375" style="2" customWidth="1"/>
    <col min="26" max="26" width="14.44140625" style="26" customWidth="1"/>
    <col min="27" max="27" width="9" style="2" customWidth="1"/>
    <col min="28" max="28" width="7.6640625" style="2" customWidth="1"/>
    <col min="29" max="29" width="14.77734375" style="26" customWidth="1"/>
    <col min="30" max="16384" width="8.77734375" style="2"/>
  </cols>
  <sheetData>
    <row r="1" spans="1:29" s="30" customFormat="1" ht="63" customHeight="1">
      <c r="A1" s="17" t="s">
        <v>8</v>
      </c>
      <c r="B1" s="17" t="s">
        <v>91</v>
      </c>
      <c r="C1" s="17" t="s">
        <v>10</v>
      </c>
      <c r="D1" s="17" t="s">
        <v>11</v>
      </c>
      <c r="E1" s="17" t="s">
        <v>12</v>
      </c>
      <c r="F1" s="17" t="s">
        <v>92</v>
      </c>
      <c r="G1" s="17" t="s">
        <v>93</v>
      </c>
      <c r="H1" s="18" t="s">
        <v>15</v>
      </c>
      <c r="I1" s="18" t="s">
        <v>16</v>
      </c>
      <c r="J1" s="18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9" t="s">
        <v>22</v>
      </c>
      <c r="P1" s="19" t="s">
        <v>23</v>
      </c>
      <c r="Q1" s="17" t="s">
        <v>24</v>
      </c>
      <c r="R1" s="27" t="s">
        <v>25</v>
      </c>
      <c r="S1" s="27" t="s">
        <v>26</v>
      </c>
      <c r="T1" s="28" t="s">
        <v>27</v>
      </c>
      <c r="U1" s="25" t="s">
        <v>28</v>
      </c>
      <c r="V1" s="25" t="s">
        <v>29</v>
      </c>
      <c r="W1" s="31" t="s">
        <v>30</v>
      </c>
      <c r="X1" s="20" t="s">
        <v>31</v>
      </c>
      <c r="Y1" s="20" t="s">
        <v>32</v>
      </c>
      <c r="Z1" s="32" t="s">
        <v>33</v>
      </c>
      <c r="AA1" s="33" t="s">
        <v>34</v>
      </c>
      <c r="AB1" s="33" t="s">
        <v>35</v>
      </c>
      <c r="AC1" s="34" t="s">
        <v>36</v>
      </c>
    </row>
    <row r="2" spans="1:29">
      <c r="A2" s="15">
        <v>1</v>
      </c>
      <c r="B2" s="52" t="s">
        <v>182</v>
      </c>
      <c r="C2" s="52" t="s">
        <v>162</v>
      </c>
      <c r="D2" s="52" t="s">
        <v>158</v>
      </c>
      <c r="E2" s="52" t="s">
        <v>176</v>
      </c>
      <c r="F2" s="52" t="s">
        <v>157</v>
      </c>
      <c r="G2" s="52" t="s">
        <v>157</v>
      </c>
      <c r="H2" s="53">
        <v>44433</v>
      </c>
      <c r="K2" s="2" t="s">
        <v>202</v>
      </c>
      <c r="L2" s="52" t="s">
        <v>184</v>
      </c>
      <c r="M2" s="52" t="s">
        <v>183</v>
      </c>
      <c r="O2" s="52">
        <v>35280</v>
      </c>
      <c r="P2" s="26" t="s">
        <v>160</v>
      </c>
      <c r="R2" s="2" t="e">
        <f>VLOOKUP(C2,'2-Q1费用结算单'!C:AA,25,0)</f>
        <v>#N/A</v>
      </c>
      <c r="S2" s="2" t="e">
        <f>VLOOKUP(C2,'2-Q1费用结算单'!C:AB,26,0)</f>
        <v>#N/A</v>
      </c>
      <c r="T2" s="26" t="e">
        <f>VLOOKUP(C2,'2-Q1费用结算单'!C:AC,27,0)</f>
        <v>#N/A</v>
      </c>
      <c r="U2" s="2" t="e">
        <f>VLOOKUP(C2,'3-Q2费用结算单'!C:AA,25,0)</f>
        <v>#N/A</v>
      </c>
      <c r="V2" s="2" t="e">
        <f>VLOOKUP(C2,'3-Q2费用结算单'!C:AB,26,0)</f>
        <v>#N/A</v>
      </c>
      <c r="W2" s="26" t="e">
        <f>VLOOKUP(C2,'3-Q2费用结算单'!C:AC,27,0)</f>
        <v>#N/A</v>
      </c>
      <c r="X2" s="2" t="e">
        <f>VLOOKUP(C2,'4-Q3费用结算单'!C:AA,25,0)</f>
        <v>#N/A</v>
      </c>
      <c r="Y2" s="2" t="e">
        <f>VLOOKUP(C2,'4-Q3费用结算单'!C:AB,26,0)</f>
        <v>#N/A</v>
      </c>
      <c r="Z2" s="26" t="e">
        <f>VLOOKUP(C2,'4-Q3费用结算单'!C:AC,27,0)</f>
        <v>#N/A</v>
      </c>
      <c r="AA2" s="2" t="e">
        <f>VLOOKUP(C2,'5-Q4费用结算单'!C:Z,25,0)</f>
        <v>#REF!</v>
      </c>
      <c r="AB2" s="2" t="e">
        <f>VLOOKUP(C2,'5-Q4费用结算单'!C:AA,26,0)</f>
        <v>#REF!</v>
      </c>
      <c r="AC2" s="26" t="e">
        <f>VLOOKUP(C2,'5-Q4费用结算单'!C:AB,27,0)</f>
        <v>#REF!</v>
      </c>
    </row>
    <row r="3" spans="1:29">
      <c r="A3" s="15">
        <v>2</v>
      </c>
      <c r="B3" s="52" t="s">
        <v>182</v>
      </c>
      <c r="C3" s="52" t="s">
        <v>163</v>
      </c>
      <c r="D3" s="52" t="s">
        <v>158</v>
      </c>
      <c r="E3" s="52" t="s">
        <v>177</v>
      </c>
      <c r="F3" s="52" t="s">
        <v>157</v>
      </c>
      <c r="G3" s="52" t="s">
        <v>157</v>
      </c>
      <c r="H3" s="53">
        <v>44455</v>
      </c>
      <c r="K3" s="2" t="s">
        <v>202</v>
      </c>
      <c r="L3" s="52" t="s">
        <v>188</v>
      </c>
      <c r="M3" s="52" t="s">
        <v>189</v>
      </c>
      <c r="O3" s="52">
        <v>25000</v>
      </c>
      <c r="P3" s="26" t="s">
        <v>160</v>
      </c>
      <c r="AA3" s="2" t="e">
        <f>VLOOKUP(C3,'5-Q4费用结算单'!C:Z,25,0)</f>
        <v>#REF!</v>
      </c>
      <c r="AB3" s="2" t="e">
        <f>VLOOKUP(C3,'5-Q4费用结算单'!C:AA,26,0)</f>
        <v>#REF!</v>
      </c>
      <c r="AC3" s="26" t="e">
        <f>VLOOKUP(C3,'5-Q4费用结算单'!C:AB,27,0)</f>
        <v>#REF!</v>
      </c>
    </row>
    <row r="4" spans="1:29">
      <c r="A4" s="15">
        <v>3</v>
      </c>
      <c r="B4" s="52" t="s">
        <v>182</v>
      </c>
      <c r="C4" s="52" t="s">
        <v>164</v>
      </c>
      <c r="D4" s="52" t="s">
        <v>158</v>
      </c>
      <c r="E4" s="52" t="s">
        <v>178</v>
      </c>
      <c r="F4" s="52" t="s">
        <v>157</v>
      </c>
      <c r="G4" s="52" t="s">
        <v>157</v>
      </c>
      <c r="H4" s="53">
        <v>44477</v>
      </c>
      <c r="K4" s="2" t="s">
        <v>202</v>
      </c>
      <c r="L4" s="52" t="s">
        <v>188</v>
      </c>
      <c r="M4" s="52" t="s">
        <v>189</v>
      </c>
      <c r="O4" s="52">
        <v>29000</v>
      </c>
      <c r="P4" s="26" t="s">
        <v>160</v>
      </c>
      <c r="AA4" s="2" t="e">
        <f>VLOOKUP(C4,'5-Q4费用结算单'!C:Z,25,0)</f>
        <v>#REF!</v>
      </c>
      <c r="AB4" s="2" t="e">
        <f>VLOOKUP(C4,'5-Q4费用结算单'!C:AA,26,0)</f>
        <v>#REF!</v>
      </c>
      <c r="AC4" s="26" t="e">
        <f>VLOOKUP(C4,'5-Q4费用结算单'!C:AB,27,0)</f>
        <v>#REF!</v>
      </c>
    </row>
    <row r="5" spans="1:29">
      <c r="A5" s="15">
        <v>4</v>
      </c>
      <c r="B5" s="52" t="s">
        <v>182</v>
      </c>
      <c r="C5" s="52" t="s">
        <v>165</v>
      </c>
      <c r="D5" s="52" t="s">
        <v>158</v>
      </c>
      <c r="E5" s="52" t="s">
        <v>179</v>
      </c>
      <c r="F5" s="52" t="s">
        <v>157</v>
      </c>
      <c r="G5" s="52" t="s">
        <v>157</v>
      </c>
      <c r="H5" s="53">
        <v>44461</v>
      </c>
      <c r="K5" s="2" t="s">
        <v>202</v>
      </c>
      <c r="L5" s="52" t="s">
        <v>184</v>
      </c>
      <c r="M5" s="52" t="s">
        <v>186</v>
      </c>
      <c r="O5" s="52">
        <v>30240</v>
      </c>
      <c r="P5" s="26" t="s">
        <v>160</v>
      </c>
      <c r="AA5" s="2" t="e">
        <f>VLOOKUP(C5,'5-Q4费用结算单'!C:Z,25,0)</f>
        <v>#REF!</v>
      </c>
      <c r="AB5" s="2" t="e">
        <f>VLOOKUP(C5,'5-Q4费用结算单'!C:AA,26,0)</f>
        <v>#REF!</v>
      </c>
      <c r="AC5" s="26" t="e">
        <f>VLOOKUP(C5,'5-Q4费用结算单'!C:AB,27,0)</f>
        <v>#REF!</v>
      </c>
    </row>
    <row r="6" spans="1:29">
      <c r="A6" s="15">
        <v>5</v>
      </c>
      <c r="B6" s="52" t="s">
        <v>182</v>
      </c>
      <c r="C6" s="52" t="s">
        <v>166</v>
      </c>
      <c r="D6" s="52" t="s">
        <v>175</v>
      </c>
      <c r="E6" s="52" t="s">
        <v>180</v>
      </c>
      <c r="F6" s="52" t="s">
        <v>157</v>
      </c>
      <c r="G6" s="52" t="s">
        <v>157</v>
      </c>
      <c r="H6" s="53">
        <v>44461</v>
      </c>
      <c r="K6" s="2" t="s">
        <v>202</v>
      </c>
      <c r="L6" s="52" t="s">
        <v>193</v>
      </c>
      <c r="M6" s="52" t="s">
        <v>194</v>
      </c>
      <c r="O6" s="52">
        <v>16000</v>
      </c>
      <c r="P6" s="26" t="s">
        <v>160</v>
      </c>
      <c r="AA6" s="2" t="e">
        <f>VLOOKUP(C6,'5-Q4费用结算单'!C:Z,25,0)</f>
        <v>#REF!</v>
      </c>
      <c r="AB6" s="2" t="e">
        <f>VLOOKUP(C6,'5-Q4费用结算单'!C:AA,26,0)</f>
        <v>#REF!</v>
      </c>
      <c r="AC6" s="26" t="e">
        <f>VLOOKUP(C6,'5-Q4费用结算单'!C:AB,27,0)</f>
        <v>#REF!</v>
      </c>
    </row>
    <row r="7" spans="1:29">
      <c r="A7" s="15">
        <v>6</v>
      </c>
      <c r="B7" s="52" t="s">
        <v>182</v>
      </c>
      <c r="C7" s="52" t="s">
        <v>167</v>
      </c>
      <c r="D7" s="52" t="s">
        <v>175</v>
      </c>
      <c r="E7" s="52">
        <v>18202967885</v>
      </c>
      <c r="F7" s="52" t="s">
        <v>157</v>
      </c>
      <c r="G7" s="52" t="s">
        <v>157</v>
      </c>
      <c r="H7" s="53">
        <v>44477</v>
      </c>
      <c r="K7" s="2" t="s">
        <v>202</v>
      </c>
      <c r="L7" s="52" t="s">
        <v>195</v>
      </c>
      <c r="M7" s="52" t="s">
        <v>189</v>
      </c>
      <c r="O7" s="52">
        <v>20800</v>
      </c>
      <c r="P7" s="26" t="s">
        <v>160</v>
      </c>
      <c r="AA7" s="2" t="e">
        <f>VLOOKUP(C7,'5-Q4费用结算单'!C:Z,25,0)</f>
        <v>#REF!</v>
      </c>
      <c r="AB7" s="2" t="e">
        <f>VLOOKUP(C7,'5-Q4费用结算单'!C:AA,26,0)</f>
        <v>#REF!</v>
      </c>
      <c r="AC7" s="26" t="e">
        <f>VLOOKUP(C7,'5-Q4费用结算单'!C:AB,27,0)</f>
        <v>#REF!</v>
      </c>
    </row>
    <row r="8" spans="1:29">
      <c r="A8" s="15">
        <v>7</v>
      </c>
      <c r="B8" s="52" t="s">
        <v>182</v>
      </c>
      <c r="C8" s="52" t="s">
        <v>168</v>
      </c>
      <c r="D8" s="52" t="s">
        <v>158</v>
      </c>
      <c r="E8" s="52">
        <v>15810209878</v>
      </c>
      <c r="F8" s="52" t="s">
        <v>157</v>
      </c>
      <c r="G8" s="52" t="s">
        <v>157</v>
      </c>
      <c r="H8" s="53">
        <v>44477</v>
      </c>
      <c r="K8" s="2" t="s">
        <v>202</v>
      </c>
      <c r="L8" s="52" t="s">
        <v>188</v>
      </c>
      <c r="M8" s="52" t="s">
        <v>190</v>
      </c>
      <c r="O8" s="52">
        <v>34000</v>
      </c>
      <c r="P8" s="26" t="s">
        <v>160</v>
      </c>
      <c r="AA8" s="2" t="e">
        <f>VLOOKUP(C8,'5-Q4费用结算单'!C:Z,25,0)</f>
        <v>#REF!</v>
      </c>
      <c r="AB8" s="2" t="e">
        <f>VLOOKUP(C8,'5-Q4费用结算单'!C:AA,26,0)</f>
        <v>#REF!</v>
      </c>
      <c r="AC8" s="26" t="e">
        <f>VLOOKUP(C8,'5-Q4费用结算单'!C:AB,27,0)</f>
        <v>#REF!</v>
      </c>
    </row>
    <row r="9" spans="1:29">
      <c r="A9" s="15">
        <v>8</v>
      </c>
      <c r="B9" s="52" t="s">
        <v>182</v>
      </c>
      <c r="C9" s="52" t="s">
        <v>192</v>
      </c>
      <c r="D9" s="52" t="s">
        <v>158</v>
      </c>
      <c r="E9" s="52">
        <v>13811795034</v>
      </c>
      <c r="F9" s="52" t="s">
        <v>157</v>
      </c>
      <c r="G9" s="52" t="s">
        <v>157</v>
      </c>
      <c r="H9" s="53">
        <v>44501</v>
      </c>
      <c r="K9" s="2" t="s">
        <v>202</v>
      </c>
      <c r="L9" s="52" t="s">
        <v>187</v>
      </c>
      <c r="M9" s="52" t="s">
        <v>191</v>
      </c>
      <c r="O9" s="52">
        <v>27000</v>
      </c>
      <c r="P9" s="26" t="s">
        <v>160</v>
      </c>
      <c r="AA9" s="2" t="e">
        <f>VLOOKUP(C9,'5-Q4费用结算单'!C:Z,25,0)</f>
        <v>#REF!</v>
      </c>
      <c r="AB9" s="2" t="e">
        <f>VLOOKUP(C9,'5-Q4费用结算单'!C:AA,26,0)</f>
        <v>#REF!</v>
      </c>
      <c r="AC9" s="26" t="e">
        <f>VLOOKUP(C9,'5-Q4费用结算单'!C:AB,27,0)</f>
        <v>#REF!</v>
      </c>
    </row>
    <row r="10" spans="1:29">
      <c r="A10" s="15">
        <v>9</v>
      </c>
      <c r="B10" s="52" t="s">
        <v>182</v>
      </c>
      <c r="C10" s="52" t="s">
        <v>169</v>
      </c>
      <c r="D10" s="52" t="s">
        <v>158</v>
      </c>
      <c r="E10" s="52">
        <v>13811756074</v>
      </c>
      <c r="F10" s="52" t="s">
        <v>157</v>
      </c>
      <c r="G10" s="52" t="s">
        <v>157</v>
      </c>
      <c r="H10" s="53">
        <v>44501</v>
      </c>
      <c r="K10" s="2" t="s">
        <v>202</v>
      </c>
      <c r="L10" s="52" t="s">
        <v>187</v>
      </c>
      <c r="M10" s="52" t="s">
        <v>191</v>
      </c>
      <c r="O10" s="52">
        <v>29000</v>
      </c>
      <c r="P10" s="26" t="s">
        <v>160</v>
      </c>
      <c r="AA10" s="2" t="e">
        <f>VLOOKUP(C10,'5-Q4费用结算单'!C:Z,25,0)</f>
        <v>#REF!</v>
      </c>
      <c r="AB10" s="2" t="e">
        <f>VLOOKUP(C10,'5-Q4费用结算单'!C:AA,26,0)</f>
        <v>#REF!</v>
      </c>
      <c r="AC10" s="26" t="e">
        <f>VLOOKUP(C10,'5-Q4费用结算单'!C:AB,27,0)</f>
        <v>#REF!</v>
      </c>
    </row>
    <row r="11" spans="1:29">
      <c r="A11" s="15">
        <v>10</v>
      </c>
      <c r="B11" s="52" t="s">
        <v>182</v>
      </c>
      <c r="C11" s="52" t="s">
        <v>170</v>
      </c>
      <c r="D11" s="52" t="s">
        <v>158</v>
      </c>
      <c r="E11" s="52">
        <v>13811123539</v>
      </c>
      <c r="F11" s="52" t="s">
        <v>157</v>
      </c>
      <c r="G11" s="52" t="s">
        <v>157</v>
      </c>
      <c r="H11" s="53">
        <v>44496</v>
      </c>
      <c r="K11" s="2" t="s">
        <v>202</v>
      </c>
      <c r="L11" s="52" t="s">
        <v>196</v>
      </c>
      <c r="M11" s="52" t="s">
        <v>197</v>
      </c>
      <c r="O11" s="52">
        <v>39150</v>
      </c>
      <c r="P11" s="26" t="s">
        <v>160</v>
      </c>
      <c r="AA11" s="2" t="e">
        <f>VLOOKUP(C11,'5-Q4费用结算单'!C:Z,25,0)</f>
        <v>#REF!</v>
      </c>
      <c r="AB11" s="2" t="e">
        <f>VLOOKUP(C11,'5-Q4费用结算单'!C:AA,26,0)</f>
        <v>#REF!</v>
      </c>
      <c r="AC11" s="26" t="e">
        <f>VLOOKUP(C11,'5-Q4费用结算单'!C:AB,27,0)</f>
        <v>#REF!</v>
      </c>
    </row>
    <row r="12" spans="1:29">
      <c r="A12" s="15">
        <v>11</v>
      </c>
      <c r="B12" s="52" t="s">
        <v>182</v>
      </c>
      <c r="C12" s="52" t="s">
        <v>171</v>
      </c>
      <c r="D12" s="52" t="s">
        <v>158</v>
      </c>
      <c r="E12" s="52">
        <v>17611058806</v>
      </c>
      <c r="F12" s="52" t="s">
        <v>157</v>
      </c>
      <c r="G12" s="52" t="s">
        <v>157</v>
      </c>
      <c r="H12" s="53">
        <v>44496</v>
      </c>
      <c r="K12" s="2" t="s">
        <v>202</v>
      </c>
      <c r="L12" s="52" t="s">
        <v>196</v>
      </c>
      <c r="M12" s="52" t="s">
        <v>197</v>
      </c>
      <c r="O12" s="52">
        <v>33350</v>
      </c>
      <c r="P12" s="26" t="s">
        <v>160</v>
      </c>
      <c r="AA12" s="2" t="e">
        <f>VLOOKUP(C12,'5-Q4费用结算单'!C:Z,25,0)</f>
        <v>#REF!</v>
      </c>
      <c r="AB12" s="2" t="e">
        <f>VLOOKUP(C12,'5-Q4费用结算单'!C:AA,26,0)</f>
        <v>#REF!</v>
      </c>
      <c r="AC12" s="26" t="e">
        <f>VLOOKUP(C12,'5-Q4费用结算单'!C:AB,27,0)</f>
        <v>#REF!</v>
      </c>
    </row>
    <row r="13" spans="1:29">
      <c r="A13" s="15">
        <v>12</v>
      </c>
      <c r="B13" s="52" t="s">
        <v>182</v>
      </c>
      <c r="C13" s="52" t="s">
        <v>172</v>
      </c>
      <c r="D13" s="52" t="s">
        <v>158</v>
      </c>
      <c r="E13" s="52">
        <v>17301127137</v>
      </c>
      <c r="F13" s="52" t="s">
        <v>157</v>
      </c>
      <c r="G13" s="52" t="s">
        <v>157</v>
      </c>
      <c r="H13" s="53">
        <v>44508</v>
      </c>
      <c r="K13" s="2" t="s">
        <v>202</v>
      </c>
      <c r="L13" s="52" t="s">
        <v>198</v>
      </c>
      <c r="M13" s="52" t="s">
        <v>159</v>
      </c>
      <c r="O13" s="52">
        <v>28800</v>
      </c>
      <c r="P13" s="26" t="s">
        <v>160</v>
      </c>
      <c r="AA13" s="2" t="e">
        <f>VLOOKUP(C13,'5-Q4费用结算单'!C:Z,25,0)</f>
        <v>#REF!</v>
      </c>
      <c r="AB13" s="2" t="e">
        <f>VLOOKUP(C13,'5-Q4费用结算单'!C:AA,26,0)</f>
        <v>#REF!</v>
      </c>
      <c r="AC13" s="26" t="e">
        <f>VLOOKUP(C13,'5-Q4费用结算单'!C:AB,27,0)</f>
        <v>#REF!</v>
      </c>
    </row>
    <row r="14" spans="1:29">
      <c r="A14" s="15">
        <v>13</v>
      </c>
      <c r="B14" s="52" t="s">
        <v>182</v>
      </c>
      <c r="C14" s="52" t="s">
        <v>173</v>
      </c>
      <c r="D14" s="52" t="s">
        <v>158</v>
      </c>
      <c r="E14" s="52" t="s">
        <v>181</v>
      </c>
      <c r="F14" s="52" t="s">
        <v>157</v>
      </c>
      <c r="G14" s="52" t="s">
        <v>157</v>
      </c>
      <c r="H14" s="53">
        <v>44524</v>
      </c>
      <c r="K14" s="2" t="s">
        <v>202</v>
      </c>
      <c r="L14" s="52" t="s">
        <v>199</v>
      </c>
      <c r="M14" s="52" t="s">
        <v>200</v>
      </c>
      <c r="O14" s="52">
        <v>30400</v>
      </c>
      <c r="P14" s="26" t="s">
        <v>160</v>
      </c>
      <c r="AA14" s="2" t="e">
        <f>VLOOKUP(C14,'5-Q4费用结算单'!C:Z,25,0)</f>
        <v>#REF!</v>
      </c>
      <c r="AB14" s="2" t="e">
        <f>VLOOKUP(C14,'5-Q4费用结算单'!C:AA,26,0)</f>
        <v>#REF!</v>
      </c>
      <c r="AC14" s="26" t="e">
        <f>VLOOKUP(C14,'5-Q4费用结算单'!C:AB,27,0)</f>
        <v>#REF!</v>
      </c>
    </row>
    <row r="15" spans="1:29">
      <c r="A15" s="15">
        <v>14</v>
      </c>
      <c r="B15" s="52" t="s">
        <v>182</v>
      </c>
      <c r="C15" s="52" t="s">
        <v>174</v>
      </c>
      <c r="D15" s="52" t="s">
        <v>158</v>
      </c>
      <c r="E15" s="52">
        <v>15556582226</v>
      </c>
      <c r="F15" s="52" t="s">
        <v>157</v>
      </c>
      <c r="G15" s="52" t="s">
        <v>157</v>
      </c>
      <c r="H15" s="53">
        <v>44546</v>
      </c>
      <c r="K15" s="2" t="s">
        <v>202</v>
      </c>
      <c r="L15" s="52" t="s">
        <v>187</v>
      </c>
      <c r="M15" s="52" t="s">
        <v>189</v>
      </c>
      <c r="O15" s="52">
        <v>29000</v>
      </c>
      <c r="P15" s="26" t="s">
        <v>160</v>
      </c>
      <c r="AA15" s="2" t="e">
        <f>VLOOKUP(C15,'5-Q4费用结算单'!C:Z,25,0)</f>
        <v>#REF!</v>
      </c>
      <c r="AB15" s="2" t="e">
        <f>VLOOKUP(C15,'5-Q4费用结算单'!C:AA,26,0)</f>
        <v>#REF!</v>
      </c>
      <c r="AC15" s="26" t="e">
        <f>VLOOKUP(C15,'5-Q4费用结算单'!C:AB,27,0)</f>
        <v>#REF!</v>
      </c>
    </row>
  </sheetData>
  <autoFilter ref="A1:AC2" xr:uid="{00000000-0009-0000-0000-000001000000}"/>
  <phoneticPr fontId="9" type="noConversion"/>
  <dataValidations count="5">
    <dataValidation type="list" allowBlank="1" showInputMessage="1" showErrorMessage="1" sqref="D2:D1048576" xr:uid="{00000000-0002-0000-0100-000000000000}">
      <formula1>"男,女"</formula1>
    </dataValidation>
    <dataValidation type="list" allowBlank="1" showInputMessage="1" showErrorMessage="1" sqref="K2:K1048576" xr:uid="{00000000-0002-0000-0100-000001000000}">
      <formula1>"人员外包,整体外包"</formula1>
    </dataValidation>
    <dataValidation type="list" allowBlank="1" showInputMessage="1" showErrorMessage="1" sqref="J2:J1048576" xr:uid="{00000000-0002-0000-0100-000002000000}">
      <formula1>"项目结束,个人原因,转入TD"</formula1>
    </dataValidation>
    <dataValidation type="list" allowBlank="1" showInputMessage="1" showErrorMessage="1" sqref="N2:N1048576" xr:uid="{00000000-0002-0000-0100-000003000000}">
      <formula1>"初级-1,初级-2,初级-3,中级-1,中级-2,中级-3,高级-1,高级-2,高级-3"</formula1>
    </dataValidation>
    <dataValidation type="list" allowBlank="1" showInputMessage="1" showErrorMessage="1" sqref="P2:P1048576" xr:uid="{00000000-0002-0000-0100-000004000000}">
      <formula1>"在职,已离职,待离职"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"/>
  <sheetViews>
    <sheetView workbookViewId="0">
      <pane xSplit="3" topLeftCell="O1" activePane="topRight" state="frozen"/>
      <selection pane="topRight" activeCell="T19" sqref="T19"/>
    </sheetView>
  </sheetViews>
  <sheetFormatPr defaultColWidth="8.77734375" defaultRowHeight="15.6"/>
  <cols>
    <col min="1" max="1" width="6.21875" style="2" customWidth="1"/>
    <col min="2" max="2" width="23.44140625" style="2" customWidth="1"/>
    <col min="3" max="3" width="9.33203125" style="2" customWidth="1"/>
    <col min="4" max="4" width="6.33203125" style="2" customWidth="1"/>
    <col min="5" max="5" width="14.44140625" style="2" customWidth="1"/>
    <col min="6" max="6" width="6.77734375" style="2" customWidth="1"/>
    <col min="7" max="7" width="8.44140625" style="2" customWidth="1"/>
    <col min="8" max="8" width="13.44140625" style="2" customWidth="1"/>
    <col min="9" max="9" width="12.109375" style="2" customWidth="1"/>
    <col min="10" max="10" width="10.77734375" style="2" customWidth="1"/>
    <col min="11" max="11" width="8.77734375" style="2" customWidth="1"/>
    <col min="12" max="12" width="9.109375" style="2" customWidth="1"/>
    <col min="13" max="13" width="16.109375" style="2" customWidth="1"/>
    <col min="14" max="14" width="9.44140625" style="2" customWidth="1"/>
    <col min="15" max="15" width="9.77734375" style="2" customWidth="1"/>
    <col min="16" max="17" width="8.77734375" style="2" customWidth="1"/>
    <col min="18" max="19" width="8.77734375" style="2"/>
    <col min="20" max="20" width="12" style="26" customWidth="1"/>
    <col min="21" max="22" width="8.77734375" style="2"/>
    <col min="23" max="23" width="12" style="26" customWidth="1"/>
    <col min="24" max="25" width="8.77734375" style="2"/>
    <col min="26" max="26" width="11.33203125" style="26" customWidth="1"/>
    <col min="27" max="28" width="7.109375" style="2" customWidth="1"/>
    <col min="29" max="29" width="14.44140625" style="26" customWidth="1"/>
    <col min="30" max="30" width="21.44140625" style="2" customWidth="1"/>
    <col min="31" max="43" width="8.77734375" style="9"/>
    <col min="44" max="16384" width="8.77734375" style="2"/>
  </cols>
  <sheetData>
    <row r="1" spans="1:43" s="1" customFormat="1" ht="113.4">
      <c r="A1" s="17" t="s">
        <v>8</v>
      </c>
      <c r="B1" s="17" t="s">
        <v>91</v>
      </c>
      <c r="C1" s="17" t="s">
        <v>10</v>
      </c>
      <c r="D1" s="17" t="s">
        <v>11</v>
      </c>
      <c r="E1" s="17" t="s">
        <v>12</v>
      </c>
      <c r="F1" s="17" t="s">
        <v>92</v>
      </c>
      <c r="G1" s="17" t="s">
        <v>93</v>
      </c>
      <c r="H1" s="18" t="s">
        <v>15</v>
      </c>
      <c r="I1" s="18" t="s">
        <v>16</v>
      </c>
      <c r="J1" s="18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9" t="s">
        <v>94</v>
      </c>
      <c r="P1" s="19" t="s">
        <v>23</v>
      </c>
      <c r="Q1" s="17" t="s">
        <v>24</v>
      </c>
      <c r="R1" s="17" t="s">
        <v>95</v>
      </c>
      <c r="S1" s="17" t="s">
        <v>96</v>
      </c>
      <c r="T1" s="19" t="s">
        <v>97</v>
      </c>
      <c r="U1" s="17" t="s">
        <v>98</v>
      </c>
      <c r="V1" s="17" t="s">
        <v>99</v>
      </c>
      <c r="W1" s="19" t="s">
        <v>100</v>
      </c>
      <c r="X1" s="17" t="s">
        <v>101</v>
      </c>
      <c r="Y1" s="17" t="s">
        <v>102</v>
      </c>
      <c r="Z1" s="19" t="s">
        <v>103</v>
      </c>
      <c r="AA1" s="27" t="s">
        <v>25</v>
      </c>
      <c r="AB1" s="27" t="s">
        <v>26</v>
      </c>
      <c r="AC1" s="28" t="s">
        <v>27</v>
      </c>
      <c r="AD1" s="21" t="s">
        <v>104</v>
      </c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</row>
    <row r="2" spans="1:43">
      <c r="AA2" s="2">
        <f>SUM(R2,U2,X2)</f>
        <v>0</v>
      </c>
      <c r="AB2" s="2">
        <f>SUM(S2,V2,Y2)</f>
        <v>0</v>
      </c>
      <c r="AC2" s="26">
        <f>SUM(T2,W2,Z2)</f>
        <v>0</v>
      </c>
    </row>
  </sheetData>
  <autoFilter ref="A1:AD1" xr:uid="{00000000-0009-0000-0000-000002000000}"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"/>
  <sheetViews>
    <sheetView workbookViewId="0">
      <pane xSplit="3" ySplit="1" topLeftCell="Q2" activePane="bottomRight" state="frozenSplit"/>
      <selection pane="topRight"/>
      <selection pane="bottomLeft"/>
      <selection pane="bottomRight" activeCell="AC3" sqref="AC3"/>
    </sheetView>
  </sheetViews>
  <sheetFormatPr defaultColWidth="8.77734375" defaultRowHeight="15.6"/>
  <cols>
    <col min="1" max="1" width="6.109375" style="2" customWidth="1"/>
    <col min="2" max="2" width="21.6640625" style="2" customWidth="1"/>
    <col min="3" max="3" width="12.44140625" style="2" customWidth="1"/>
    <col min="4" max="4" width="4.77734375" style="2" customWidth="1"/>
    <col min="5" max="5" width="14" style="2" customWidth="1"/>
    <col min="6" max="6" width="7.77734375" style="2" customWidth="1"/>
    <col min="7" max="7" width="8.77734375" style="2" customWidth="1"/>
    <col min="8" max="8" width="11.6640625" style="2" customWidth="1"/>
    <col min="9" max="9" width="11.109375" style="2" customWidth="1"/>
    <col min="10" max="11" width="8.77734375" style="2" customWidth="1"/>
    <col min="12" max="12" width="9.44140625" style="2" customWidth="1"/>
    <col min="13" max="13" width="16.109375" style="2" customWidth="1"/>
    <col min="14" max="14" width="8.109375" style="22" customWidth="1"/>
    <col min="15" max="15" width="10.33203125" style="2" customWidth="1"/>
    <col min="16" max="17" width="8.77734375" style="2" customWidth="1"/>
    <col min="18" max="18" width="8.77734375" style="2"/>
    <col min="19" max="19" width="8.77734375" style="9"/>
    <col min="20" max="20" width="11" style="2" customWidth="1"/>
    <col min="21" max="21" width="8.77734375" style="2"/>
    <col min="22" max="22" width="8.77734375" style="9"/>
    <col min="23" max="23" width="11" style="2" customWidth="1"/>
    <col min="24" max="24" width="8.77734375" style="2"/>
    <col min="25" max="25" width="8.77734375" style="9"/>
    <col min="26" max="26" width="11" style="2" customWidth="1"/>
    <col min="27" max="27" width="13.109375" style="2" customWidth="1"/>
    <col min="28" max="28" width="11.33203125" style="2" customWidth="1"/>
    <col min="29" max="29" width="11.6640625" style="2" customWidth="1"/>
    <col min="30" max="30" width="20.33203125" style="2" customWidth="1"/>
    <col min="31" max="16384" width="8.77734375" style="2"/>
  </cols>
  <sheetData>
    <row r="1" spans="1:30" s="1" customFormat="1" ht="48" customHeight="1">
      <c r="A1" s="17" t="s">
        <v>8</v>
      </c>
      <c r="B1" s="17" t="s">
        <v>91</v>
      </c>
      <c r="C1" s="17" t="s">
        <v>10</v>
      </c>
      <c r="D1" s="17" t="s">
        <v>11</v>
      </c>
      <c r="E1" s="17" t="s">
        <v>12</v>
      </c>
      <c r="F1" s="17" t="s">
        <v>92</v>
      </c>
      <c r="G1" s="17" t="s">
        <v>93</v>
      </c>
      <c r="H1" s="18" t="s">
        <v>15</v>
      </c>
      <c r="I1" s="18" t="s">
        <v>16</v>
      </c>
      <c r="J1" s="18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9" t="s">
        <v>94</v>
      </c>
      <c r="P1" s="19" t="s">
        <v>23</v>
      </c>
      <c r="Q1" s="17" t="s">
        <v>24</v>
      </c>
      <c r="R1" s="17" t="s">
        <v>105</v>
      </c>
      <c r="S1" s="23" t="s">
        <v>106</v>
      </c>
      <c r="T1" s="19" t="s">
        <v>107</v>
      </c>
      <c r="U1" s="17" t="s">
        <v>108</v>
      </c>
      <c r="V1" s="23" t="s">
        <v>109</v>
      </c>
      <c r="W1" s="19" t="s">
        <v>110</v>
      </c>
      <c r="X1" s="17" t="s">
        <v>111</v>
      </c>
      <c r="Y1" s="23" t="s">
        <v>112</v>
      </c>
      <c r="Z1" s="19" t="s">
        <v>113</v>
      </c>
      <c r="AA1" s="25" t="s">
        <v>28</v>
      </c>
      <c r="AB1" s="25" t="s">
        <v>29</v>
      </c>
      <c r="AC1" s="25" t="s">
        <v>30</v>
      </c>
      <c r="AD1" s="21" t="s">
        <v>114</v>
      </c>
    </row>
    <row r="2" spans="1:30">
      <c r="U2" s="24"/>
      <c r="AA2" s="24">
        <f>SUM(R2,U2,X2)</f>
        <v>0</v>
      </c>
      <c r="AB2" s="24">
        <f>SUM(S2,V2,Y2)</f>
        <v>0</v>
      </c>
      <c r="AC2" s="2">
        <f>SUM(T2,W2,Z2)</f>
        <v>0</v>
      </c>
    </row>
  </sheetData>
  <autoFilter ref="A1:AD1" xr:uid="{00000000-0009-0000-0000-000003000000}"/>
  <phoneticPr fontId="9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"/>
  <sheetViews>
    <sheetView workbookViewId="0">
      <pane xSplit="3" ySplit="1" topLeftCell="O2" activePane="bottomRight" state="frozen"/>
      <selection pane="topRight"/>
      <selection pane="bottomLeft"/>
      <selection pane="bottomRight" activeCell="AC3" sqref="AC3"/>
    </sheetView>
  </sheetViews>
  <sheetFormatPr defaultColWidth="8.77734375" defaultRowHeight="15.6"/>
  <cols>
    <col min="1" max="1" width="5.44140625" style="15" customWidth="1"/>
    <col min="2" max="2" width="24.33203125" style="2" customWidth="1"/>
    <col min="3" max="3" width="8.77734375" style="2" customWidth="1"/>
    <col min="4" max="4" width="6" style="2" customWidth="1"/>
    <col min="5" max="5" width="15.44140625" style="2" customWidth="1"/>
    <col min="6" max="7" width="8.44140625" style="2" customWidth="1"/>
    <col min="8" max="8" width="12.44140625" style="16" customWidth="1"/>
    <col min="9" max="9" width="10.109375" style="16" customWidth="1"/>
    <col min="10" max="11" width="8.77734375" style="2" customWidth="1"/>
    <col min="12" max="12" width="12.44140625" style="2" customWidth="1"/>
    <col min="13" max="13" width="16.109375" style="2" customWidth="1"/>
    <col min="14" max="14" width="10" style="2" customWidth="1"/>
    <col min="15" max="15" width="11.6640625" style="2" customWidth="1"/>
    <col min="16" max="17" width="8.77734375" style="2" customWidth="1"/>
    <col min="18" max="18" width="9" style="2" customWidth="1"/>
    <col min="19" max="19" width="8" style="2" customWidth="1"/>
    <col min="20" max="20" width="7.33203125" style="2" customWidth="1"/>
    <col min="21" max="27" width="9" style="2" customWidth="1"/>
    <col min="28" max="28" width="7.77734375" style="2" customWidth="1"/>
    <col min="29" max="29" width="10.44140625" style="2" customWidth="1"/>
    <col min="30" max="30" width="23.77734375" style="2" customWidth="1"/>
    <col min="31" max="16384" width="8.77734375" style="2"/>
  </cols>
  <sheetData>
    <row r="1" spans="1:30" s="1" customFormat="1" ht="113.4">
      <c r="A1" s="17" t="s">
        <v>8</v>
      </c>
      <c r="B1" s="17" t="s">
        <v>91</v>
      </c>
      <c r="C1" s="17" t="s">
        <v>10</v>
      </c>
      <c r="D1" s="17" t="s">
        <v>11</v>
      </c>
      <c r="E1" s="17" t="s">
        <v>12</v>
      </c>
      <c r="F1" s="17" t="s">
        <v>92</v>
      </c>
      <c r="G1" s="17" t="s">
        <v>93</v>
      </c>
      <c r="H1" s="18" t="s">
        <v>15</v>
      </c>
      <c r="I1" s="18" t="s">
        <v>16</v>
      </c>
      <c r="J1" s="18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9" t="s">
        <v>94</v>
      </c>
      <c r="P1" s="19" t="s">
        <v>23</v>
      </c>
      <c r="Q1" s="17" t="s">
        <v>24</v>
      </c>
      <c r="R1" s="17" t="s">
        <v>115</v>
      </c>
      <c r="S1" s="17" t="s">
        <v>116</v>
      </c>
      <c r="T1" s="17" t="s">
        <v>117</v>
      </c>
      <c r="U1" s="17" t="s">
        <v>118</v>
      </c>
      <c r="V1" s="17" t="s">
        <v>119</v>
      </c>
      <c r="W1" s="17" t="s">
        <v>120</v>
      </c>
      <c r="X1" s="17" t="s">
        <v>121</v>
      </c>
      <c r="Y1" s="17" t="s">
        <v>122</v>
      </c>
      <c r="Z1" s="17" t="s">
        <v>123</v>
      </c>
      <c r="AA1" s="20" t="s">
        <v>31</v>
      </c>
      <c r="AB1" s="20" t="s">
        <v>32</v>
      </c>
      <c r="AC1" s="20" t="s">
        <v>33</v>
      </c>
      <c r="AD1" s="21" t="s">
        <v>114</v>
      </c>
    </row>
    <row r="2" spans="1:30">
      <c r="AA2" s="2">
        <f>SUM(R2,U2,X2)</f>
        <v>0</v>
      </c>
      <c r="AB2" s="2">
        <f>SUM(S2,V2,Y2)</f>
        <v>0</v>
      </c>
      <c r="AC2" s="2">
        <f>SUM(T2,W2,Z2)</f>
        <v>0</v>
      </c>
    </row>
  </sheetData>
  <autoFilter ref="A1:AD1" xr:uid="{00000000-0009-0000-0000-000004000000}"/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5"/>
  <sheetViews>
    <sheetView tabSelected="1" workbookViewId="0">
      <pane xSplit="3" ySplit="1" topLeftCell="N2" activePane="bottomRight" state="frozenSplit"/>
      <selection pane="topRight"/>
      <selection pane="bottomLeft"/>
      <selection pane="bottomRight" activeCell="X7" sqref="X7"/>
    </sheetView>
  </sheetViews>
  <sheetFormatPr defaultColWidth="8.77734375" defaultRowHeight="15.6"/>
  <cols>
    <col min="1" max="1" width="4.33203125" style="2" customWidth="1"/>
    <col min="2" max="2" width="25.5546875" style="2" customWidth="1"/>
    <col min="3" max="3" width="8.77734375" style="2"/>
    <col min="4" max="4" width="5.77734375" style="2" customWidth="1"/>
    <col min="5" max="5" width="14.44140625" style="2" customWidth="1"/>
    <col min="6" max="7" width="8.77734375" style="2"/>
    <col min="8" max="8" width="12.6640625" style="2" customWidth="1"/>
    <col min="9" max="9" width="12.44140625" style="2" customWidth="1"/>
    <col min="10" max="12" width="8.77734375" style="2"/>
    <col min="13" max="13" width="17.44140625" style="2" customWidth="1"/>
    <col min="14" max="27" width="8.77734375" style="2"/>
    <col min="28" max="28" width="11.109375" style="2" customWidth="1"/>
    <col min="29" max="16384" width="8.77734375" style="2"/>
  </cols>
  <sheetData>
    <row r="1" spans="1:29" ht="66" customHeight="1">
      <c r="A1" s="54" t="s">
        <v>8</v>
      </c>
      <c r="B1" s="54" t="s">
        <v>9</v>
      </c>
      <c r="C1" s="54" t="s">
        <v>10</v>
      </c>
      <c r="D1" s="54" t="s">
        <v>11</v>
      </c>
      <c r="E1" s="54" t="s">
        <v>12</v>
      </c>
      <c r="F1" s="54" t="s">
        <v>13</v>
      </c>
      <c r="G1" s="54" t="s">
        <v>14</v>
      </c>
      <c r="H1" s="55" t="s">
        <v>15</v>
      </c>
      <c r="I1" s="55" t="s">
        <v>16</v>
      </c>
      <c r="J1" s="55" t="s">
        <v>17</v>
      </c>
      <c r="K1" s="54" t="s">
        <v>18</v>
      </c>
      <c r="L1" s="54" t="s">
        <v>19</v>
      </c>
      <c r="M1" s="54" t="s">
        <v>20</v>
      </c>
      <c r="N1" s="56" t="s">
        <v>22</v>
      </c>
      <c r="O1" s="56" t="s">
        <v>23</v>
      </c>
      <c r="P1" s="54" t="s">
        <v>24</v>
      </c>
      <c r="Q1" s="54" t="s">
        <v>124</v>
      </c>
      <c r="R1" s="54" t="s">
        <v>125</v>
      </c>
      <c r="S1" s="54" t="s">
        <v>126</v>
      </c>
      <c r="T1" s="54" t="s">
        <v>127</v>
      </c>
      <c r="U1" s="54" t="s">
        <v>128</v>
      </c>
      <c r="V1" s="54" t="s">
        <v>129</v>
      </c>
      <c r="W1" s="54" t="s">
        <v>130</v>
      </c>
      <c r="X1" s="54" t="s">
        <v>131</v>
      </c>
      <c r="Y1" s="54" t="s">
        <v>132</v>
      </c>
      <c r="Z1" s="57" t="s">
        <v>34</v>
      </c>
      <c r="AA1" s="57" t="s">
        <v>35</v>
      </c>
      <c r="AB1" s="57" t="s">
        <v>36</v>
      </c>
      <c r="AC1" s="58" t="s">
        <v>133</v>
      </c>
    </row>
    <row r="2" spans="1:29">
      <c r="A2" s="52">
        <v>1</v>
      </c>
      <c r="B2" s="52" t="s">
        <v>182</v>
      </c>
      <c r="C2" s="52" t="s">
        <v>162</v>
      </c>
      <c r="D2" s="52" t="s">
        <v>158</v>
      </c>
      <c r="E2" s="52" t="s">
        <v>176</v>
      </c>
      <c r="F2" s="52" t="s">
        <v>157</v>
      </c>
      <c r="G2" s="52" t="s">
        <v>157</v>
      </c>
      <c r="H2" s="53">
        <v>44433</v>
      </c>
      <c r="I2" s="52"/>
      <c r="J2" s="52"/>
      <c r="K2" s="52" t="s">
        <v>203</v>
      </c>
      <c r="L2" s="52" t="s">
        <v>184</v>
      </c>
      <c r="M2" s="52" t="s">
        <v>183</v>
      </c>
      <c r="N2" s="52">
        <v>35280</v>
      </c>
      <c r="O2" s="52" t="s">
        <v>161</v>
      </c>
      <c r="P2" s="52"/>
      <c r="Q2" s="52">
        <v>17</v>
      </c>
      <c r="R2" s="52">
        <v>17</v>
      </c>
      <c r="S2" s="52">
        <f>N2/Q2*R2</f>
        <v>35280</v>
      </c>
      <c r="T2" s="52">
        <v>22</v>
      </c>
      <c r="U2" s="52">
        <v>22</v>
      </c>
      <c r="V2" s="52">
        <f>N2/T2*U2</f>
        <v>35280</v>
      </c>
      <c r="W2" s="52">
        <v>23</v>
      </c>
      <c r="X2" s="52">
        <v>23</v>
      </c>
      <c r="Y2" s="52">
        <f>N2/W2*X2</f>
        <v>35280</v>
      </c>
      <c r="Z2" s="52">
        <f>SUM(Q2,T2,W2)</f>
        <v>62</v>
      </c>
      <c r="AA2" s="52">
        <f>SUM(R2,U2,X2)</f>
        <v>62</v>
      </c>
      <c r="AB2" s="52">
        <f>SUM(S2,V2,Y2)</f>
        <v>105840</v>
      </c>
      <c r="AC2" s="52" t="s">
        <v>185</v>
      </c>
    </row>
    <row r="3" spans="1:29">
      <c r="A3" s="52">
        <v>2</v>
      </c>
      <c r="B3" s="52" t="s">
        <v>182</v>
      </c>
      <c r="C3" s="52" t="s">
        <v>163</v>
      </c>
      <c r="D3" s="52" t="s">
        <v>158</v>
      </c>
      <c r="E3" s="52" t="s">
        <v>177</v>
      </c>
      <c r="F3" s="52" t="s">
        <v>157</v>
      </c>
      <c r="G3" s="52" t="s">
        <v>157</v>
      </c>
      <c r="H3" s="53">
        <v>44455</v>
      </c>
      <c r="I3" s="52"/>
      <c r="J3" s="52"/>
      <c r="K3" s="52" t="s">
        <v>203</v>
      </c>
      <c r="L3" s="52" t="s">
        <v>188</v>
      </c>
      <c r="M3" s="52" t="s">
        <v>189</v>
      </c>
      <c r="N3" s="52">
        <v>25000</v>
      </c>
      <c r="O3" s="52" t="s">
        <v>161</v>
      </c>
      <c r="P3" s="52"/>
      <c r="Q3" s="52">
        <v>17</v>
      </c>
      <c r="R3" s="52">
        <v>17</v>
      </c>
      <c r="S3" s="52">
        <f t="shared" ref="S3:S15" si="0">N3/Q3*R3</f>
        <v>25000</v>
      </c>
      <c r="T3" s="52">
        <v>22</v>
      </c>
      <c r="U3" s="52">
        <v>22</v>
      </c>
      <c r="V3" s="52">
        <f t="shared" ref="V3:V15" si="1">N3/T3*U3</f>
        <v>24999.999999999996</v>
      </c>
      <c r="W3" s="52">
        <v>23</v>
      </c>
      <c r="X3" s="52">
        <v>23</v>
      </c>
      <c r="Y3" s="52">
        <f t="shared" ref="Y3:Y14" si="2">N3/W3*X3</f>
        <v>25000</v>
      </c>
      <c r="Z3" s="52">
        <f t="shared" ref="Z3:Z15" si="3">SUM(Q3,T3,W3)</f>
        <v>62</v>
      </c>
      <c r="AA3" s="52">
        <f t="shared" ref="AA3:AA15" si="4">SUM(R3,U3,X3)</f>
        <v>62</v>
      </c>
      <c r="AB3" s="52">
        <f t="shared" ref="AB3:AB15" si="5">SUM(S3,V3,Y3)</f>
        <v>75000</v>
      </c>
      <c r="AC3" s="52" t="s">
        <v>185</v>
      </c>
    </row>
    <row r="4" spans="1:29">
      <c r="A4" s="52">
        <v>3</v>
      </c>
      <c r="B4" s="52" t="s">
        <v>182</v>
      </c>
      <c r="C4" s="52" t="s">
        <v>164</v>
      </c>
      <c r="D4" s="52" t="s">
        <v>158</v>
      </c>
      <c r="E4" s="52" t="s">
        <v>178</v>
      </c>
      <c r="F4" s="52" t="s">
        <v>157</v>
      </c>
      <c r="G4" s="52" t="s">
        <v>157</v>
      </c>
      <c r="H4" s="53">
        <v>44477</v>
      </c>
      <c r="I4" s="52"/>
      <c r="J4" s="52"/>
      <c r="K4" s="52" t="s">
        <v>203</v>
      </c>
      <c r="L4" s="52" t="s">
        <v>188</v>
      </c>
      <c r="M4" s="52" t="s">
        <v>189</v>
      </c>
      <c r="N4" s="52">
        <v>29000</v>
      </c>
      <c r="O4" s="52" t="s">
        <v>161</v>
      </c>
      <c r="P4" s="52"/>
      <c r="Q4" s="52">
        <v>17</v>
      </c>
      <c r="R4" s="52">
        <v>17</v>
      </c>
      <c r="S4" s="52">
        <f t="shared" si="0"/>
        <v>29000</v>
      </c>
      <c r="T4" s="52">
        <v>22</v>
      </c>
      <c r="U4" s="52">
        <v>22</v>
      </c>
      <c r="V4" s="52">
        <f t="shared" si="1"/>
        <v>29000</v>
      </c>
      <c r="W4" s="52">
        <v>23</v>
      </c>
      <c r="X4" s="52">
        <v>23</v>
      </c>
      <c r="Y4" s="52">
        <f t="shared" si="2"/>
        <v>29000</v>
      </c>
      <c r="Z4" s="52">
        <f t="shared" si="3"/>
        <v>62</v>
      </c>
      <c r="AA4" s="52">
        <f t="shared" si="4"/>
        <v>62</v>
      </c>
      <c r="AB4" s="52">
        <f t="shared" si="5"/>
        <v>87000</v>
      </c>
      <c r="AC4" s="52" t="s">
        <v>185</v>
      </c>
    </row>
    <row r="5" spans="1:29">
      <c r="A5" s="52">
        <v>4</v>
      </c>
      <c r="B5" s="52" t="s">
        <v>182</v>
      </c>
      <c r="C5" s="52" t="s">
        <v>165</v>
      </c>
      <c r="D5" s="52" t="s">
        <v>158</v>
      </c>
      <c r="E5" s="52" t="s">
        <v>179</v>
      </c>
      <c r="F5" s="52" t="s">
        <v>157</v>
      </c>
      <c r="G5" s="52" t="s">
        <v>157</v>
      </c>
      <c r="H5" s="53">
        <v>44461</v>
      </c>
      <c r="I5" s="52"/>
      <c r="J5" s="52"/>
      <c r="K5" s="52" t="s">
        <v>203</v>
      </c>
      <c r="L5" s="52" t="s">
        <v>184</v>
      </c>
      <c r="M5" s="52" t="s">
        <v>186</v>
      </c>
      <c r="N5" s="52">
        <v>30240</v>
      </c>
      <c r="O5" s="52" t="s">
        <v>161</v>
      </c>
      <c r="P5" s="52"/>
      <c r="Q5" s="52">
        <v>17</v>
      </c>
      <c r="R5" s="52">
        <v>17</v>
      </c>
      <c r="S5" s="52">
        <f t="shared" si="0"/>
        <v>30240</v>
      </c>
      <c r="T5" s="52">
        <v>22</v>
      </c>
      <c r="U5" s="52">
        <v>22</v>
      </c>
      <c r="V5" s="52">
        <f t="shared" si="1"/>
        <v>30240</v>
      </c>
      <c r="W5" s="52">
        <v>23</v>
      </c>
      <c r="X5" s="52">
        <v>23</v>
      </c>
      <c r="Y5" s="52">
        <f t="shared" si="2"/>
        <v>30240</v>
      </c>
      <c r="Z5" s="52">
        <f t="shared" si="3"/>
        <v>62</v>
      </c>
      <c r="AA5" s="52">
        <f t="shared" si="4"/>
        <v>62</v>
      </c>
      <c r="AB5" s="52">
        <f t="shared" si="5"/>
        <v>90720</v>
      </c>
      <c r="AC5" s="52" t="s">
        <v>185</v>
      </c>
    </row>
    <row r="6" spans="1:29">
      <c r="A6" s="52">
        <v>5</v>
      </c>
      <c r="B6" s="52" t="s">
        <v>182</v>
      </c>
      <c r="C6" s="52" t="s">
        <v>166</v>
      </c>
      <c r="D6" s="52" t="s">
        <v>175</v>
      </c>
      <c r="E6" s="52" t="s">
        <v>180</v>
      </c>
      <c r="F6" s="52" t="s">
        <v>157</v>
      </c>
      <c r="G6" s="52" t="s">
        <v>157</v>
      </c>
      <c r="H6" s="53">
        <v>44461</v>
      </c>
      <c r="I6" s="52"/>
      <c r="J6" s="52"/>
      <c r="K6" s="52" t="s">
        <v>203</v>
      </c>
      <c r="L6" s="52" t="s">
        <v>193</v>
      </c>
      <c r="M6" s="52" t="s">
        <v>194</v>
      </c>
      <c r="N6" s="52">
        <v>16000</v>
      </c>
      <c r="O6" s="52" t="s">
        <v>161</v>
      </c>
      <c r="P6" s="52"/>
      <c r="Q6" s="52">
        <v>17</v>
      </c>
      <c r="R6" s="52">
        <v>17</v>
      </c>
      <c r="S6" s="52">
        <f t="shared" si="0"/>
        <v>16000</v>
      </c>
      <c r="T6" s="52">
        <v>22</v>
      </c>
      <c r="U6" s="52">
        <v>22</v>
      </c>
      <c r="V6" s="52">
        <f t="shared" si="1"/>
        <v>16000</v>
      </c>
      <c r="W6" s="52">
        <v>23</v>
      </c>
      <c r="X6" s="52">
        <v>23</v>
      </c>
      <c r="Y6" s="52">
        <f t="shared" si="2"/>
        <v>16000</v>
      </c>
      <c r="Z6" s="52">
        <f t="shared" si="3"/>
        <v>62</v>
      </c>
      <c r="AA6" s="52">
        <f t="shared" si="4"/>
        <v>62</v>
      </c>
      <c r="AB6" s="52">
        <f t="shared" si="5"/>
        <v>48000</v>
      </c>
      <c r="AC6" s="52" t="s">
        <v>185</v>
      </c>
    </row>
    <row r="7" spans="1:29">
      <c r="A7" s="52">
        <v>6</v>
      </c>
      <c r="B7" s="52" t="s">
        <v>182</v>
      </c>
      <c r="C7" s="52" t="s">
        <v>167</v>
      </c>
      <c r="D7" s="52" t="s">
        <v>175</v>
      </c>
      <c r="E7" s="52">
        <v>18202967885</v>
      </c>
      <c r="F7" s="52" t="s">
        <v>157</v>
      </c>
      <c r="G7" s="52" t="s">
        <v>157</v>
      </c>
      <c r="H7" s="53">
        <v>44477</v>
      </c>
      <c r="I7" s="52"/>
      <c r="J7" s="52"/>
      <c r="K7" s="52" t="s">
        <v>203</v>
      </c>
      <c r="L7" s="52" t="s">
        <v>195</v>
      </c>
      <c r="M7" s="52" t="s">
        <v>189</v>
      </c>
      <c r="N7" s="52">
        <v>20800</v>
      </c>
      <c r="O7" s="52" t="s">
        <v>161</v>
      </c>
      <c r="P7" s="52"/>
      <c r="Q7" s="52">
        <v>17</v>
      </c>
      <c r="R7" s="52">
        <v>16</v>
      </c>
      <c r="S7" s="52">
        <f t="shared" si="0"/>
        <v>19576.470588235294</v>
      </c>
      <c r="T7" s="52">
        <v>22</v>
      </c>
      <c r="U7" s="52">
        <v>22</v>
      </c>
      <c r="V7" s="52">
        <f t="shared" si="1"/>
        <v>20800</v>
      </c>
      <c r="W7" s="52">
        <v>23</v>
      </c>
      <c r="X7" s="52">
        <v>23</v>
      </c>
      <c r="Y7" s="52">
        <f t="shared" si="2"/>
        <v>20800</v>
      </c>
      <c r="Z7" s="52">
        <f t="shared" si="3"/>
        <v>62</v>
      </c>
      <c r="AA7" s="52">
        <f t="shared" si="4"/>
        <v>61</v>
      </c>
      <c r="AB7" s="52">
        <f t="shared" si="5"/>
        <v>61176.470588235294</v>
      </c>
      <c r="AC7" s="52" t="s">
        <v>185</v>
      </c>
    </row>
    <row r="8" spans="1:29">
      <c r="A8" s="52">
        <v>7</v>
      </c>
      <c r="B8" s="52" t="s">
        <v>182</v>
      </c>
      <c r="C8" s="52" t="s">
        <v>168</v>
      </c>
      <c r="D8" s="52" t="s">
        <v>158</v>
      </c>
      <c r="E8" s="52">
        <v>15810209878</v>
      </c>
      <c r="F8" s="52" t="s">
        <v>157</v>
      </c>
      <c r="G8" s="52" t="s">
        <v>157</v>
      </c>
      <c r="H8" s="53">
        <v>44477</v>
      </c>
      <c r="I8" s="52"/>
      <c r="J8" s="52"/>
      <c r="K8" s="52" t="s">
        <v>203</v>
      </c>
      <c r="L8" s="52" t="s">
        <v>188</v>
      </c>
      <c r="M8" s="52" t="s">
        <v>190</v>
      </c>
      <c r="N8" s="52">
        <v>34000</v>
      </c>
      <c r="O8" s="52" t="s">
        <v>161</v>
      </c>
      <c r="P8" s="52"/>
      <c r="Q8" s="52">
        <v>17</v>
      </c>
      <c r="R8" s="52">
        <v>17</v>
      </c>
      <c r="S8" s="52">
        <f t="shared" si="0"/>
        <v>34000</v>
      </c>
      <c r="T8" s="52">
        <v>22</v>
      </c>
      <c r="U8" s="52">
        <v>22</v>
      </c>
      <c r="V8" s="52">
        <f t="shared" si="1"/>
        <v>34000</v>
      </c>
      <c r="W8" s="52">
        <v>23</v>
      </c>
      <c r="X8" s="52">
        <v>23</v>
      </c>
      <c r="Y8" s="52">
        <f t="shared" si="2"/>
        <v>34000</v>
      </c>
      <c r="Z8" s="52">
        <f t="shared" si="3"/>
        <v>62</v>
      </c>
      <c r="AA8" s="52">
        <f t="shared" si="4"/>
        <v>62</v>
      </c>
      <c r="AB8" s="52">
        <f t="shared" si="5"/>
        <v>102000</v>
      </c>
      <c r="AC8" s="52" t="s">
        <v>185</v>
      </c>
    </row>
    <row r="9" spans="1:29">
      <c r="A9" s="52">
        <v>8</v>
      </c>
      <c r="B9" s="52" t="s">
        <v>182</v>
      </c>
      <c r="C9" s="52" t="s">
        <v>192</v>
      </c>
      <c r="D9" s="52" t="s">
        <v>158</v>
      </c>
      <c r="E9" s="52">
        <v>13811795034</v>
      </c>
      <c r="F9" s="52" t="s">
        <v>157</v>
      </c>
      <c r="G9" s="52" t="s">
        <v>157</v>
      </c>
      <c r="H9" s="53">
        <v>44501</v>
      </c>
      <c r="I9" s="52"/>
      <c r="J9" s="52"/>
      <c r="K9" s="52" t="s">
        <v>203</v>
      </c>
      <c r="L9" s="52" t="s">
        <v>187</v>
      </c>
      <c r="M9" s="52" t="s">
        <v>191</v>
      </c>
      <c r="N9" s="52">
        <v>27000</v>
      </c>
      <c r="O9" s="52" t="s">
        <v>161</v>
      </c>
      <c r="P9" s="52"/>
      <c r="Q9" s="52">
        <v>17</v>
      </c>
      <c r="R9" s="52">
        <v>0</v>
      </c>
      <c r="S9" s="52">
        <f t="shared" si="0"/>
        <v>0</v>
      </c>
      <c r="T9" s="52">
        <v>22</v>
      </c>
      <c r="U9" s="52">
        <v>22</v>
      </c>
      <c r="V9" s="52">
        <f t="shared" si="1"/>
        <v>27000</v>
      </c>
      <c r="W9" s="52">
        <v>23</v>
      </c>
      <c r="X9" s="52">
        <v>23</v>
      </c>
      <c r="Y9" s="52">
        <f t="shared" si="2"/>
        <v>26999.999999999996</v>
      </c>
      <c r="Z9" s="52">
        <f t="shared" si="3"/>
        <v>62</v>
      </c>
      <c r="AA9" s="52">
        <f t="shared" si="4"/>
        <v>45</v>
      </c>
      <c r="AB9" s="52">
        <f t="shared" si="5"/>
        <v>54000</v>
      </c>
      <c r="AC9" s="52" t="s">
        <v>185</v>
      </c>
    </row>
    <row r="10" spans="1:29">
      <c r="A10" s="52">
        <v>9</v>
      </c>
      <c r="B10" s="52" t="s">
        <v>182</v>
      </c>
      <c r="C10" s="52" t="s">
        <v>169</v>
      </c>
      <c r="D10" s="52" t="s">
        <v>158</v>
      </c>
      <c r="E10" s="52">
        <v>13811756074</v>
      </c>
      <c r="F10" s="52" t="s">
        <v>157</v>
      </c>
      <c r="G10" s="52" t="s">
        <v>157</v>
      </c>
      <c r="H10" s="53">
        <v>44501</v>
      </c>
      <c r="I10" s="52"/>
      <c r="J10" s="52"/>
      <c r="K10" s="52" t="s">
        <v>203</v>
      </c>
      <c r="L10" s="52" t="s">
        <v>187</v>
      </c>
      <c r="M10" s="52" t="s">
        <v>191</v>
      </c>
      <c r="N10" s="52">
        <v>29000</v>
      </c>
      <c r="O10" s="52" t="s">
        <v>161</v>
      </c>
      <c r="P10" s="52"/>
      <c r="Q10" s="52">
        <v>17</v>
      </c>
      <c r="R10" s="52">
        <v>0</v>
      </c>
      <c r="S10" s="52">
        <f t="shared" si="0"/>
        <v>0</v>
      </c>
      <c r="T10" s="52">
        <v>22</v>
      </c>
      <c r="U10" s="52">
        <v>22</v>
      </c>
      <c r="V10" s="52">
        <f t="shared" si="1"/>
        <v>29000</v>
      </c>
      <c r="W10" s="52">
        <v>23</v>
      </c>
      <c r="X10" s="52">
        <v>23</v>
      </c>
      <c r="Y10" s="52">
        <f t="shared" si="2"/>
        <v>29000</v>
      </c>
      <c r="Z10" s="52">
        <f t="shared" si="3"/>
        <v>62</v>
      </c>
      <c r="AA10" s="52">
        <f t="shared" si="4"/>
        <v>45</v>
      </c>
      <c r="AB10" s="52">
        <f t="shared" si="5"/>
        <v>58000</v>
      </c>
      <c r="AC10" s="52" t="s">
        <v>185</v>
      </c>
    </row>
    <row r="11" spans="1:29">
      <c r="A11" s="52">
        <v>10</v>
      </c>
      <c r="B11" s="52" t="s">
        <v>182</v>
      </c>
      <c r="C11" s="52" t="s">
        <v>170</v>
      </c>
      <c r="D11" s="52" t="s">
        <v>158</v>
      </c>
      <c r="E11" s="52">
        <v>13811123539</v>
      </c>
      <c r="F11" s="52" t="s">
        <v>157</v>
      </c>
      <c r="G11" s="52" t="s">
        <v>157</v>
      </c>
      <c r="H11" s="53">
        <v>44496</v>
      </c>
      <c r="I11" s="52"/>
      <c r="J11" s="52"/>
      <c r="K11" s="52" t="s">
        <v>203</v>
      </c>
      <c r="L11" s="52" t="s">
        <v>196</v>
      </c>
      <c r="M11" s="52" t="s">
        <v>197</v>
      </c>
      <c r="N11" s="52">
        <v>39150</v>
      </c>
      <c r="O11" s="52" t="s">
        <v>161</v>
      </c>
      <c r="P11" s="52"/>
      <c r="Q11" s="52">
        <v>17</v>
      </c>
      <c r="R11" s="52">
        <v>3</v>
      </c>
      <c r="S11" s="52">
        <f t="shared" si="0"/>
        <v>6908.8235294117649</v>
      </c>
      <c r="T11" s="52">
        <v>22</v>
      </c>
      <c r="U11" s="52">
        <v>22</v>
      </c>
      <c r="V11" s="52">
        <f t="shared" si="1"/>
        <v>39150</v>
      </c>
      <c r="W11" s="52">
        <v>23</v>
      </c>
      <c r="X11" s="52">
        <v>23</v>
      </c>
      <c r="Y11" s="52">
        <f t="shared" si="2"/>
        <v>39150</v>
      </c>
      <c r="Z11" s="52">
        <f t="shared" si="3"/>
        <v>62</v>
      </c>
      <c r="AA11" s="52">
        <f t="shared" si="4"/>
        <v>48</v>
      </c>
      <c r="AB11" s="52">
        <f t="shared" si="5"/>
        <v>85208.823529411762</v>
      </c>
      <c r="AC11" s="52" t="s">
        <v>185</v>
      </c>
    </row>
    <row r="12" spans="1:29">
      <c r="A12" s="52">
        <v>11</v>
      </c>
      <c r="B12" s="52" t="s">
        <v>182</v>
      </c>
      <c r="C12" s="52" t="s">
        <v>171</v>
      </c>
      <c r="D12" s="52" t="s">
        <v>158</v>
      </c>
      <c r="E12" s="52">
        <v>17611058806</v>
      </c>
      <c r="F12" s="52" t="s">
        <v>157</v>
      </c>
      <c r="G12" s="52" t="s">
        <v>157</v>
      </c>
      <c r="H12" s="53">
        <v>44496</v>
      </c>
      <c r="I12" s="52"/>
      <c r="J12" s="52"/>
      <c r="K12" s="52" t="s">
        <v>203</v>
      </c>
      <c r="L12" s="52" t="s">
        <v>196</v>
      </c>
      <c r="M12" s="52" t="s">
        <v>197</v>
      </c>
      <c r="N12" s="52">
        <v>33350</v>
      </c>
      <c r="O12" s="52" t="s">
        <v>161</v>
      </c>
      <c r="P12" s="52"/>
      <c r="Q12" s="52">
        <v>17</v>
      </c>
      <c r="R12" s="52">
        <v>3</v>
      </c>
      <c r="S12" s="52">
        <f t="shared" si="0"/>
        <v>5885.2941176470586</v>
      </c>
      <c r="T12" s="52">
        <v>22</v>
      </c>
      <c r="U12" s="52">
        <v>22</v>
      </c>
      <c r="V12" s="52">
        <f t="shared" si="1"/>
        <v>33350</v>
      </c>
      <c r="W12" s="52">
        <v>23</v>
      </c>
      <c r="X12" s="52">
        <v>23</v>
      </c>
      <c r="Y12" s="52">
        <f t="shared" si="2"/>
        <v>33350</v>
      </c>
      <c r="Z12" s="52">
        <f t="shared" si="3"/>
        <v>62</v>
      </c>
      <c r="AA12" s="52">
        <f t="shared" si="4"/>
        <v>48</v>
      </c>
      <c r="AB12" s="52">
        <f t="shared" si="5"/>
        <v>72585.294117647049</v>
      </c>
      <c r="AC12" s="52" t="s">
        <v>185</v>
      </c>
    </row>
    <row r="13" spans="1:29">
      <c r="A13" s="52">
        <v>12</v>
      </c>
      <c r="B13" s="52" t="s">
        <v>182</v>
      </c>
      <c r="C13" s="52" t="s">
        <v>172</v>
      </c>
      <c r="D13" s="52" t="s">
        <v>158</v>
      </c>
      <c r="E13" s="52">
        <v>17301127137</v>
      </c>
      <c r="F13" s="52" t="s">
        <v>157</v>
      </c>
      <c r="G13" s="52" t="s">
        <v>157</v>
      </c>
      <c r="H13" s="53">
        <v>44508</v>
      </c>
      <c r="I13" s="52"/>
      <c r="J13" s="52"/>
      <c r="K13" s="52" t="s">
        <v>203</v>
      </c>
      <c r="L13" s="52" t="s">
        <v>198</v>
      </c>
      <c r="M13" s="52" t="s">
        <v>159</v>
      </c>
      <c r="N13" s="52">
        <v>28800</v>
      </c>
      <c r="O13" s="52" t="s">
        <v>161</v>
      </c>
      <c r="P13" s="52"/>
      <c r="Q13" s="52">
        <v>17</v>
      </c>
      <c r="R13" s="52">
        <v>0</v>
      </c>
      <c r="S13" s="52">
        <f t="shared" si="0"/>
        <v>0</v>
      </c>
      <c r="T13" s="52">
        <v>22</v>
      </c>
      <c r="U13" s="52">
        <v>17</v>
      </c>
      <c r="V13" s="52">
        <f t="shared" si="1"/>
        <v>22254.545454545452</v>
      </c>
      <c r="W13" s="52">
        <v>23</v>
      </c>
      <c r="X13" s="52">
        <v>23</v>
      </c>
      <c r="Y13" s="52">
        <f t="shared" si="2"/>
        <v>28800</v>
      </c>
      <c r="Z13" s="52">
        <f t="shared" si="3"/>
        <v>62</v>
      </c>
      <c r="AA13" s="52">
        <f t="shared" si="4"/>
        <v>40</v>
      </c>
      <c r="AB13" s="52">
        <f t="shared" si="5"/>
        <v>51054.545454545456</v>
      </c>
      <c r="AC13" s="52" t="s">
        <v>185</v>
      </c>
    </row>
    <row r="14" spans="1:29">
      <c r="A14" s="52">
        <v>13</v>
      </c>
      <c r="B14" s="52" t="s">
        <v>182</v>
      </c>
      <c r="C14" s="52" t="s">
        <v>173</v>
      </c>
      <c r="D14" s="52" t="s">
        <v>158</v>
      </c>
      <c r="E14" s="52" t="s">
        <v>181</v>
      </c>
      <c r="F14" s="52" t="s">
        <v>157</v>
      </c>
      <c r="G14" s="52" t="s">
        <v>157</v>
      </c>
      <c r="H14" s="53">
        <v>44524</v>
      </c>
      <c r="I14" s="52"/>
      <c r="J14" s="52"/>
      <c r="K14" s="52" t="s">
        <v>203</v>
      </c>
      <c r="L14" s="52" t="s">
        <v>199</v>
      </c>
      <c r="M14" s="52" t="s">
        <v>200</v>
      </c>
      <c r="N14" s="52">
        <v>30400</v>
      </c>
      <c r="O14" s="52" t="s">
        <v>161</v>
      </c>
      <c r="P14" s="52"/>
      <c r="Q14" s="52">
        <v>17</v>
      </c>
      <c r="R14" s="52">
        <v>0</v>
      </c>
      <c r="S14" s="52">
        <f t="shared" si="0"/>
        <v>0</v>
      </c>
      <c r="T14" s="52">
        <v>22</v>
      </c>
      <c r="U14" s="52">
        <v>3</v>
      </c>
      <c r="V14" s="52">
        <f t="shared" si="1"/>
        <v>4145.454545454545</v>
      </c>
      <c r="W14" s="52">
        <v>23</v>
      </c>
      <c r="X14" s="52">
        <v>23</v>
      </c>
      <c r="Y14" s="52">
        <f t="shared" si="2"/>
        <v>30399.999999999996</v>
      </c>
      <c r="Z14" s="52">
        <f t="shared" si="3"/>
        <v>62</v>
      </c>
      <c r="AA14" s="52">
        <f t="shared" si="4"/>
        <v>26</v>
      </c>
      <c r="AB14" s="52">
        <f t="shared" si="5"/>
        <v>34545.454545454544</v>
      </c>
      <c r="AC14" s="52" t="s">
        <v>185</v>
      </c>
    </row>
    <row r="15" spans="1:29">
      <c r="A15" s="52">
        <v>14</v>
      </c>
      <c r="B15" s="52" t="s">
        <v>182</v>
      </c>
      <c r="C15" s="52" t="s">
        <v>174</v>
      </c>
      <c r="D15" s="52" t="s">
        <v>158</v>
      </c>
      <c r="E15" s="52">
        <v>15556582226</v>
      </c>
      <c r="F15" s="52" t="s">
        <v>157</v>
      </c>
      <c r="G15" s="52" t="s">
        <v>157</v>
      </c>
      <c r="H15" s="53">
        <v>44546</v>
      </c>
      <c r="I15" s="52"/>
      <c r="J15" s="52"/>
      <c r="K15" s="52" t="s">
        <v>203</v>
      </c>
      <c r="L15" s="52" t="s">
        <v>187</v>
      </c>
      <c r="M15" s="52" t="s">
        <v>189</v>
      </c>
      <c r="N15" s="52">
        <v>29000</v>
      </c>
      <c r="O15" s="52" t="s">
        <v>161</v>
      </c>
      <c r="P15" s="52"/>
      <c r="Q15" s="52">
        <v>17</v>
      </c>
      <c r="R15" s="52">
        <v>0</v>
      </c>
      <c r="S15" s="52">
        <f t="shared" si="0"/>
        <v>0</v>
      </c>
      <c r="T15" s="52">
        <v>22</v>
      </c>
      <c r="U15" s="52">
        <v>0</v>
      </c>
      <c r="V15" s="52">
        <f t="shared" si="1"/>
        <v>0</v>
      </c>
      <c r="W15" s="52">
        <v>23</v>
      </c>
      <c r="X15" s="52">
        <v>12</v>
      </c>
      <c r="Y15" s="52">
        <f>N15/W15*X15</f>
        <v>15130.434782608696</v>
      </c>
      <c r="Z15" s="52">
        <f t="shared" si="3"/>
        <v>62</v>
      </c>
      <c r="AA15" s="52">
        <f t="shared" si="4"/>
        <v>12</v>
      </c>
      <c r="AB15" s="52">
        <f t="shared" si="5"/>
        <v>15130.434782608696</v>
      </c>
      <c r="AC15" s="52" t="s">
        <v>185</v>
      </c>
    </row>
  </sheetData>
  <autoFilter ref="A1:AC15" xr:uid="{00000000-0009-0000-0000-000005000000}"/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"/>
  <sheetViews>
    <sheetView workbookViewId="0">
      <selection activeCell="K22" sqref="K22"/>
    </sheetView>
  </sheetViews>
  <sheetFormatPr defaultColWidth="8.77734375" defaultRowHeight="15.6"/>
  <cols>
    <col min="1" max="1" width="23.44140625" style="2" customWidth="1"/>
    <col min="2" max="2" width="21.33203125" style="2" customWidth="1"/>
    <col min="3" max="3" width="11.33203125" style="2" customWidth="1"/>
    <col min="4" max="5" width="11.109375" style="2" customWidth="1"/>
    <col min="6" max="6" width="14.109375" style="2" customWidth="1"/>
    <col min="7" max="7" width="14" style="2" customWidth="1"/>
    <col min="8" max="10" width="13.33203125" style="2" customWidth="1"/>
    <col min="11" max="18" width="11.109375" style="2" customWidth="1"/>
    <col min="19" max="19" width="15.109375" style="2" customWidth="1"/>
    <col min="20" max="22" width="15" style="2" customWidth="1"/>
    <col min="23" max="16384" width="8.77734375" style="2"/>
  </cols>
  <sheetData>
    <row r="1" spans="1:22" s="1" customFormat="1" ht="16.2">
      <c r="A1" s="3" t="s">
        <v>134</v>
      </c>
      <c r="B1" s="4" t="s">
        <v>135</v>
      </c>
      <c r="C1" s="4" t="s">
        <v>136</v>
      </c>
      <c r="D1" s="4" t="s">
        <v>137</v>
      </c>
      <c r="E1" s="4" t="s">
        <v>138</v>
      </c>
      <c r="F1" s="4" t="s">
        <v>139</v>
      </c>
      <c r="G1" s="5" t="s">
        <v>140</v>
      </c>
      <c r="H1" s="5" t="s">
        <v>141</v>
      </c>
      <c r="I1" s="5" t="s">
        <v>142</v>
      </c>
      <c r="J1" s="5" t="s">
        <v>143</v>
      </c>
      <c r="K1" s="6" t="s">
        <v>144</v>
      </c>
      <c r="L1" s="6" t="s">
        <v>145</v>
      </c>
      <c r="M1" s="6" t="s">
        <v>146</v>
      </c>
      <c r="N1" s="6" t="s">
        <v>147</v>
      </c>
      <c r="O1" s="7" t="s">
        <v>148</v>
      </c>
      <c r="P1" s="7" t="s">
        <v>149</v>
      </c>
      <c r="Q1" s="7" t="s">
        <v>150</v>
      </c>
      <c r="R1" s="7" t="s">
        <v>151</v>
      </c>
      <c r="S1" s="8" t="s">
        <v>152</v>
      </c>
      <c r="T1" s="8" t="s">
        <v>153</v>
      </c>
      <c r="U1" s="8" t="s">
        <v>154</v>
      </c>
      <c r="V1" s="8" t="s">
        <v>155</v>
      </c>
    </row>
    <row r="2" spans="1:22" s="52" customFormat="1">
      <c r="A2" s="47" t="s">
        <v>156</v>
      </c>
      <c r="B2" s="59"/>
      <c r="C2" s="59"/>
      <c r="D2" s="59"/>
      <c r="E2" s="59">
        <v>940261.02</v>
      </c>
      <c r="F2" s="59"/>
      <c r="G2" s="47"/>
      <c r="H2" s="47"/>
      <c r="I2" s="47"/>
      <c r="J2" s="47">
        <v>14</v>
      </c>
      <c r="K2" s="47"/>
      <c r="L2" s="47"/>
      <c r="M2" s="47"/>
      <c r="N2" s="47">
        <v>9</v>
      </c>
      <c r="O2" s="47"/>
      <c r="P2" s="47"/>
      <c r="Q2" s="47"/>
      <c r="R2" s="47"/>
      <c r="S2" s="47"/>
      <c r="T2" s="47"/>
      <c r="U2" s="47"/>
      <c r="V2" s="47">
        <v>50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0-填写说明</vt:lpstr>
      <vt:lpstr>1-人员汇总</vt:lpstr>
      <vt:lpstr>2-Q1费用结算单</vt:lpstr>
      <vt:lpstr>3-Q2费用结算单</vt:lpstr>
      <vt:lpstr>4-Q3费用结算单</vt:lpstr>
      <vt:lpstr>5-Q4费用结算单</vt:lpstr>
      <vt:lpstr>6-年度汇总表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</dc:creator>
  <cp:lastModifiedBy>tend</cp:lastModifiedBy>
  <dcterms:created xsi:type="dcterms:W3CDTF">2006-09-16T00:00:00Z</dcterms:created>
  <dcterms:modified xsi:type="dcterms:W3CDTF">2022-01-25T09:13:41Z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