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<sst xmlns="http://schemas.openxmlformats.org/spreadsheetml/2006/main" count="44" uniqueCount="27">
  <si>
    <t>序号</t>
  </si>
  <si>
    <t xml:space="preserve"> 姓名</t>
  </si>
  <si>
    <t>部门</t>
  </si>
  <si>
    <t>缴费基数</t>
  </si>
  <si>
    <t>养老</t>
  </si>
  <si>
    <t>失业</t>
  </si>
  <si>
    <t>工伤</t>
  </si>
  <si>
    <t>医疗</t>
  </si>
  <si>
    <t>保险合计</t>
  </si>
  <si>
    <t>工资</t>
  </si>
  <si>
    <t>人工成本</t>
  </si>
  <si>
    <t xml:space="preserve">养老 </t>
  </si>
  <si>
    <t>生育</t>
  </si>
  <si>
    <t xml:space="preserve">单位缴费 </t>
  </si>
  <si>
    <t xml:space="preserve">个人缴费 </t>
  </si>
  <si>
    <t>养老合计</t>
  </si>
  <si>
    <t>失业合计</t>
  </si>
  <si>
    <t>医疗合计</t>
  </si>
  <si>
    <t>戚宏祥</t>
  </si>
  <si>
    <t>劳务派遣</t>
  </si>
  <si>
    <t>黄雅迪</t>
  </si>
  <si>
    <t>戴宏俐</t>
  </si>
  <si>
    <t>郭建</t>
  </si>
  <si>
    <t>唐帅超</t>
  </si>
  <si>
    <t>张爽</t>
  </si>
  <si>
    <t>姚嘉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</si>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</sst>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#,##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Arial"/>
      <charset val="0"/>
    </font>
    <font>
      <sz val="10"/>
      <name val="宋体"/>
      <charset val="134"/>
    </font>
    <font>
      <sz val="10"/>
      <name val="Arial"/>
      <charset val="0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15" borderId="8" applyNumberFormat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18" fillId="26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/>
    <xf numFmtId="177" fontId="1" fillId="0" borderId="0" xfId="0" applyNumberFormat="1" applyFont="1" applyFill="1" applyBorder="1" applyAlignment="1"/>
    <xf numFmtId="0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/>
    </xf>
    <xf numFmtId="0" fontId="3" fillId="0" borderId="1" xfId="33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/>
    </xf>
    <xf numFmtId="176" fontId="4" fillId="0" borderId="1" xfId="8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>
      <alignment horizontal="right"/>
    </xf>
    <xf numFmtId="176" fontId="4" fillId="0" borderId="1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/>
    <xf numFmtId="49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right"/>
    </xf>
    <xf numFmtId="177" fontId="3" fillId="0" borderId="1" xfId="0" applyNumberFormat="1" applyFont="1" applyFill="1" applyBorder="1" applyAlignment="1">
      <alignment horizontal="right"/>
    </xf>
    <xf numFmtId="178" fontId="1" fillId="0" borderId="1" xfId="0" applyNumberFormat="1" applyFont="1" applyFill="1" applyBorder="1" applyAlignment="1"/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righ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_创联至信12年工资表sn803808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tabSelected="1" view="pageBreakPreview" zoomScaleNormal="100" workbookViewId="0">
      <selection activeCell="E10" sqref="E10"/>
    </sheetView>
  </sheetViews>
  <sheetFormatPr defaultColWidth="7.875" defaultRowHeight="14.25" customHeight="1"/>
  <cols>
    <col min="1" max="1" width="4.6" style="1" customWidth="1"/>
    <col min="2" max="2" width="6.6" style="1" customWidth="1"/>
    <col min="3" max="3" width="8.25" style="1" customWidth="1"/>
    <col min="4" max="6" width="8.975" style="1" customWidth="1"/>
    <col min="7" max="7" width="6.25" style="1" customWidth="1"/>
    <col min="8" max="8" width="5.625" style="2" customWidth="1"/>
    <col min="9" max="9" width="8.375" style="1" customWidth="1"/>
    <col min="10" max="10" width="8.875" style="1" customWidth="1"/>
    <col min="11" max="11" width="9.5" style="1" customWidth="1"/>
    <col min="12" max="12" width="9.125" style="1" customWidth="1"/>
    <col min="13" max="13" width="8" style="3" customWidth="1"/>
    <col min="14" max="14" width="8.375" style="3" customWidth="1"/>
    <col min="15" max="15" width="10.25" style="3" customWidth="1"/>
    <col min="16" max="16" width="11.1833333333333" style="3" customWidth="1"/>
    <col min="17" max="17" width="10.9166666666667" style="3" customWidth="1"/>
    <col min="18" max="19" width="10.5" style="1" customWidth="1"/>
    <col min="20" max="20" width="10.625" style="3" customWidth="1"/>
    <col min="21" max="21" width="11.9833333333333" style="1" customWidth="1"/>
    <col min="22" max="22" width="11.5" style="1" customWidth="1"/>
    <col min="23" max="23" width="15.6166666666667" style="1" customWidth="1"/>
    <col min="24" max="251" width="8.975" style="1" customWidth="1"/>
    <col min="252" max="252" width="8.975" style="1"/>
    <col min="253" max="16384" width="7.875" style="1"/>
  </cols>
  <sheetData>
    <row r="1" s="1" customFormat="1" customHeight="1" spans="2:21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="1" customFormat="1" ht="18" customHeight="1" spans="1:23">
      <c r="A2" s="5" t="s">
        <v>0</v>
      </c>
      <c r="B2" s="5" t="s">
        <v>1</v>
      </c>
      <c r="C2" s="5" t="s">
        <v>2</v>
      </c>
      <c r="D2" s="5" t="s">
        <v>3</v>
      </c>
      <c r="E2" s="5"/>
      <c r="F2" s="5"/>
      <c r="G2" s="5"/>
      <c r="H2" s="5"/>
      <c r="I2" s="17" t="s">
        <v>4</v>
      </c>
      <c r="J2" s="18"/>
      <c r="K2" s="19"/>
      <c r="L2" s="20" t="s">
        <v>5</v>
      </c>
      <c r="M2" s="20"/>
      <c r="N2" s="20"/>
      <c r="O2" s="20" t="s">
        <v>6</v>
      </c>
      <c r="P2" s="21" t="s">
        <v>7</v>
      </c>
      <c r="Q2" s="21"/>
      <c r="R2" s="21"/>
      <c r="S2" s="5" t="s">
        <v>8</v>
      </c>
      <c r="T2" s="5"/>
      <c r="U2" s="5"/>
      <c r="V2" s="25" t="s">
        <v>9</v>
      </c>
      <c r="W2" s="25" t="s">
        <v>10</v>
      </c>
    </row>
    <row r="3" s="1" customFormat="1" ht="18" customHeight="1" spans="1:23">
      <c r="A3" s="5"/>
      <c r="B3" s="5"/>
      <c r="C3" s="5"/>
      <c r="D3" s="6" t="s">
        <v>11</v>
      </c>
      <c r="E3" s="6" t="s">
        <v>5</v>
      </c>
      <c r="F3" s="6" t="s">
        <v>6</v>
      </c>
      <c r="G3" s="6" t="s">
        <v>12</v>
      </c>
      <c r="H3" s="7" t="s">
        <v>7</v>
      </c>
      <c r="I3" s="5" t="s">
        <v>13</v>
      </c>
      <c r="J3" s="5" t="s">
        <v>14</v>
      </c>
      <c r="K3" s="5" t="s">
        <v>15</v>
      </c>
      <c r="L3" s="20" t="s">
        <v>13</v>
      </c>
      <c r="M3" s="20" t="s">
        <v>14</v>
      </c>
      <c r="N3" s="20" t="s">
        <v>16</v>
      </c>
      <c r="O3" s="20" t="s">
        <v>13</v>
      </c>
      <c r="P3" s="5" t="s">
        <v>13</v>
      </c>
      <c r="Q3" s="5" t="s">
        <v>14</v>
      </c>
      <c r="R3" s="20" t="s">
        <v>17</v>
      </c>
      <c r="S3" s="5" t="s">
        <v>13</v>
      </c>
      <c r="T3" s="5" t="s">
        <v>14</v>
      </c>
      <c r="U3" s="20" t="s">
        <v>8</v>
      </c>
      <c r="V3" s="25"/>
      <c r="W3" s="25"/>
    </row>
    <row r="4" s="1" customFormat="1" ht="18" customHeight="1" spans="1:23">
      <c r="A4" s="8">
        <v>1</v>
      </c>
      <c r="B4" s="9" t="s">
        <v>18</v>
      </c>
      <c r="C4" s="10" t="s">
        <v>19</v>
      </c>
      <c r="D4" s="11">
        <v>4000</v>
      </c>
      <c r="E4" s="12">
        <v>4000</v>
      </c>
      <c r="F4" s="12">
        <v>4713</v>
      </c>
      <c r="G4" s="12">
        <v>5360</v>
      </c>
      <c r="H4" s="13">
        <v>5360</v>
      </c>
      <c r="I4" s="12">
        <f t="shared" ref="I4:I10" si="0">D4*16%</f>
        <v>640</v>
      </c>
      <c r="J4" s="12">
        <f t="shared" ref="J4:J10" si="1">D4*8%</f>
        <v>320</v>
      </c>
      <c r="K4" s="12">
        <f t="shared" ref="K4:K10" si="2">SUM(I4:J4)</f>
        <v>960</v>
      </c>
      <c r="L4" s="22">
        <f t="shared" ref="L4:L10" si="3">E4*0.5%</f>
        <v>20</v>
      </c>
      <c r="M4" s="22">
        <f t="shared" ref="M4:M10" si="4">E4*0.5%</f>
        <v>20</v>
      </c>
      <c r="N4" s="22">
        <f t="shared" ref="N4:N10" si="5">SUM(L4:M4)</f>
        <v>40</v>
      </c>
      <c r="O4" s="22">
        <f t="shared" ref="O4:O10" si="6">F4*0.2%</f>
        <v>9.426</v>
      </c>
      <c r="P4" s="23">
        <f t="shared" ref="P4:P10" si="7">H4*9.8%</f>
        <v>525.28</v>
      </c>
      <c r="Q4" s="23">
        <f t="shared" ref="Q4:Q10" si="8">H4*2%+3</f>
        <v>110.2</v>
      </c>
      <c r="R4" s="23">
        <f t="shared" ref="R4:R10" si="9">SUM(P4:Q4)</f>
        <v>635.48</v>
      </c>
      <c r="S4" s="23">
        <f t="shared" ref="S4:S10" si="10">I4+L4+O4+P4</f>
        <v>1194.706</v>
      </c>
      <c r="T4" s="23">
        <f t="shared" ref="T4:T10" si="11">J4+M4+Q4</f>
        <v>450.2</v>
      </c>
      <c r="U4" s="23">
        <f t="shared" ref="U4:U10" si="12">SUM(S4:T4)</f>
        <v>1644.906</v>
      </c>
      <c r="V4" s="14"/>
      <c r="W4" s="24">
        <f>U4+V4</f>
        <v>1644.906</v>
      </c>
    </row>
    <row r="5" s="1" customFormat="1" ht="18" customHeight="1" spans="1:23">
      <c r="A5" s="8">
        <v>2</v>
      </c>
      <c r="B5" s="9" t="s">
        <v>20</v>
      </c>
      <c r="C5" s="10" t="s">
        <v>19</v>
      </c>
      <c r="D5" s="11">
        <v>4000</v>
      </c>
      <c r="E5" s="12">
        <v>4000</v>
      </c>
      <c r="F5" s="12">
        <v>4713</v>
      </c>
      <c r="G5" s="12">
        <v>5360</v>
      </c>
      <c r="H5" s="13">
        <v>5360</v>
      </c>
      <c r="I5" s="12">
        <f t="shared" si="0"/>
        <v>640</v>
      </c>
      <c r="J5" s="12">
        <f t="shared" si="1"/>
        <v>320</v>
      </c>
      <c r="K5" s="12">
        <f t="shared" si="2"/>
        <v>960</v>
      </c>
      <c r="L5" s="22">
        <f t="shared" si="3"/>
        <v>20</v>
      </c>
      <c r="M5" s="22">
        <f t="shared" si="4"/>
        <v>20</v>
      </c>
      <c r="N5" s="22">
        <f t="shared" si="5"/>
        <v>40</v>
      </c>
      <c r="O5" s="22">
        <f t="shared" si="6"/>
        <v>9.426</v>
      </c>
      <c r="P5" s="23">
        <f t="shared" si="7"/>
        <v>525.28</v>
      </c>
      <c r="Q5" s="23">
        <f t="shared" si="8"/>
        <v>110.2</v>
      </c>
      <c r="R5" s="23">
        <f t="shared" si="9"/>
        <v>635.48</v>
      </c>
      <c r="S5" s="23">
        <f t="shared" si="10"/>
        <v>1194.706</v>
      </c>
      <c r="T5" s="23">
        <f t="shared" si="11"/>
        <v>450.2</v>
      </c>
      <c r="U5" s="23">
        <f t="shared" si="12"/>
        <v>1644.906</v>
      </c>
      <c r="V5" s="14"/>
      <c r="W5" s="24">
        <f t="shared" ref="W5:W10" si="13">U5+V5</f>
        <v>1644.906</v>
      </c>
    </row>
    <row r="6" s="1" customFormat="1" ht="18" customHeight="1" spans="1:23">
      <c r="A6" s="8">
        <v>3</v>
      </c>
      <c r="B6" s="9" t="s">
        <v>21</v>
      </c>
      <c r="C6" s="10" t="s">
        <v>19</v>
      </c>
      <c r="D6" s="11">
        <v>4000</v>
      </c>
      <c r="E6" s="12">
        <v>4000</v>
      </c>
      <c r="F6" s="12">
        <v>4713</v>
      </c>
      <c r="G6" s="12">
        <v>5360</v>
      </c>
      <c r="H6" s="13">
        <v>5360</v>
      </c>
      <c r="I6" s="12">
        <f t="shared" si="0"/>
        <v>640</v>
      </c>
      <c r="J6" s="12">
        <f t="shared" si="1"/>
        <v>320</v>
      </c>
      <c r="K6" s="12">
        <f t="shared" si="2"/>
        <v>960</v>
      </c>
      <c r="L6" s="22">
        <f t="shared" si="3"/>
        <v>20</v>
      </c>
      <c r="M6" s="22">
        <f t="shared" si="4"/>
        <v>20</v>
      </c>
      <c r="N6" s="22">
        <f t="shared" si="5"/>
        <v>40</v>
      </c>
      <c r="O6" s="22">
        <f t="shared" si="6"/>
        <v>9.426</v>
      </c>
      <c r="P6" s="23">
        <f t="shared" si="7"/>
        <v>525.28</v>
      </c>
      <c r="Q6" s="23">
        <f t="shared" si="8"/>
        <v>110.2</v>
      </c>
      <c r="R6" s="23">
        <f t="shared" si="9"/>
        <v>635.48</v>
      </c>
      <c r="S6" s="23">
        <f t="shared" si="10"/>
        <v>1194.706</v>
      </c>
      <c r="T6" s="23">
        <f t="shared" si="11"/>
        <v>450.2</v>
      </c>
      <c r="U6" s="23">
        <f t="shared" si="12"/>
        <v>1644.906</v>
      </c>
      <c r="V6" s="14"/>
      <c r="W6" s="24">
        <f t="shared" si="13"/>
        <v>1644.906</v>
      </c>
    </row>
    <row r="7" s="1" customFormat="1" ht="18" customHeight="1" spans="1:23">
      <c r="A7" s="8">
        <v>4</v>
      </c>
      <c r="B7" s="9" t="s">
        <v>22</v>
      </c>
      <c r="C7" s="10" t="s">
        <v>19</v>
      </c>
      <c r="D7" s="11">
        <v>4000</v>
      </c>
      <c r="E7" s="12">
        <v>4000</v>
      </c>
      <c r="F7" s="12">
        <v>4713</v>
      </c>
      <c r="G7" s="12">
        <v>5360</v>
      </c>
      <c r="H7" s="13">
        <v>5360</v>
      </c>
      <c r="I7" s="12">
        <f t="shared" si="0"/>
        <v>640</v>
      </c>
      <c r="J7" s="12">
        <f t="shared" si="1"/>
        <v>320</v>
      </c>
      <c r="K7" s="12">
        <f t="shared" si="2"/>
        <v>960</v>
      </c>
      <c r="L7" s="22">
        <f t="shared" si="3"/>
        <v>20</v>
      </c>
      <c r="M7" s="22">
        <f t="shared" si="4"/>
        <v>20</v>
      </c>
      <c r="N7" s="22">
        <f t="shared" si="5"/>
        <v>40</v>
      </c>
      <c r="O7" s="22">
        <f t="shared" si="6"/>
        <v>9.426</v>
      </c>
      <c r="P7" s="23">
        <f t="shared" si="7"/>
        <v>525.28</v>
      </c>
      <c r="Q7" s="23">
        <f t="shared" si="8"/>
        <v>110.2</v>
      </c>
      <c r="R7" s="23">
        <f t="shared" si="9"/>
        <v>635.48</v>
      </c>
      <c r="S7" s="23">
        <f t="shared" si="10"/>
        <v>1194.706</v>
      </c>
      <c r="T7" s="23">
        <f t="shared" si="11"/>
        <v>450.2</v>
      </c>
      <c r="U7" s="23">
        <f t="shared" si="12"/>
        <v>1644.906</v>
      </c>
      <c r="V7" s="14"/>
      <c r="W7" s="24">
        <f t="shared" si="13"/>
        <v>1644.906</v>
      </c>
    </row>
    <row r="8" s="1" customFormat="1" ht="18" customHeight="1" spans="1:23">
      <c r="A8" s="8">
        <v>5</v>
      </c>
      <c r="B8" s="9" t="s">
        <v>23</v>
      </c>
      <c r="C8" s="10" t="s">
        <v>19</v>
      </c>
      <c r="D8" s="11">
        <v>4000</v>
      </c>
      <c r="E8" s="12">
        <v>4000</v>
      </c>
      <c r="F8" s="12">
        <v>4713</v>
      </c>
      <c r="G8" s="12">
        <v>5360</v>
      </c>
      <c r="H8" s="13">
        <v>5360</v>
      </c>
      <c r="I8" s="12">
        <f t="shared" si="0"/>
        <v>640</v>
      </c>
      <c r="J8" s="12">
        <f t="shared" si="1"/>
        <v>320</v>
      </c>
      <c r="K8" s="12">
        <f t="shared" si="2"/>
        <v>960</v>
      </c>
      <c r="L8" s="22">
        <f t="shared" si="3"/>
        <v>20</v>
      </c>
      <c r="M8" s="22">
        <f t="shared" si="4"/>
        <v>20</v>
      </c>
      <c r="N8" s="22">
        <f t="shared" si="5"/>
        <v>40</v>
      </c>
      <c r="O8" s="22">
        <f t="shared" si="6"/>
        <v>9.426</v>
      </c>
      <c r="P8" s="23">
        <f t="shared" si="7"/>
        <v>525.28</v>
      </c>
      <c r="Q8" s="23">
        <f t="shared" si="8"/>
        <v>110.2</v>
      </c>
      <c r="R8" s="23">
        <f t="shared" si="9"/>
        <v>635.48</v>
      </c>
      <c r="S8" s="23">
        <f t="shared" si="10"/>
        <v>1194.706</v>
      </c>
      <c r="T8" s="23">
        <f t="shared" si="11"/>
        <v>450.2</v>
      </c>
      <c r="U8" s="23">
        <f t="shared" si="12"/>
        <v>1644.906</v>
      </c>
      <c r="V8" s="14"/>
      <c r="W8" s="24">
        <f t="shared" si="13"/>
        <v>1644.906</v>
      </c>
    </row>
    <row r="9" s="1" customFormat="1" ht="18" customHeight="1" spans="1:23">
      <c r="A9" s="8">
        <v>6</v>
      </c>
      <c r="B9" s="9" t="s">
        <v>24</v>
      </c>
      <c r="C9" s="10" t="s">
        <v>19</v>
      </c>
      <c r="D9" s="11">
        <v>4000</v>
      </c>
      <c r="E9" s="12">
        <v>4000</v>
      </c>
      <c r="F9" s="12">
        <v>4713</v>
      </c>
      <c r="G9" s="12">
        <v>5360</v>
      </c>
      <c r="H9" s="13">
        <v>5360</v>
      </c>
      <c r="I9" s="12">
        <f t="shared" si="0"/>
        <v>640</v>
      </c>
      <c r="J9" s="12">
        <f t="shared" si="1"/>
        <v>320</v>
      </c>
      <c r="K9" s="12">
        <f t="shared" si="2"/>
        <v>960</v>
      </c>
      <c r="L9" s="22">
        <f t="shared" si="3"/>
        <v>20</v>
      </c>
      <c r="M9" s="22">
        <f t="shared" si="4"/>
        <v>20</v>
      </c>
      <c r="N9" s="22">
        <f t="shared" si="5"/>
        <v>40</v>
      </c>
      <c r="O9" s="22">
        <f t="shared" si="6"/>
        <v>9.426</v>
      </c>
      <c r="P9" s="23">
        <f t="shared" si="7"/>
        <v>525.28</v>
      </c>
      <c r="Q9" s="23">
        <f t="shared" si="8"/>
        <v>110.2</v>
      </c>
      <c r="R9" s="23">
        <f t="shared" si="9"/>
        <v>635.48</v>
      </c>
      <c r="S9" s="23">
        <f t="shared" si="10"/>
        <v>1194.706</v>
      </c>
      <c r="T9" s="23">
        <f t="shared" si="11"/>
        <v>450.2</v>
      </c>
      <c r="U9" s="23">
        <f t="shared" si="12"/>
        <v>1644.906</v>
      </c>
      <c r="V9" s="26">
        <v>7272.73</v>
      </c>
      <c r="W9" s="24">
        <f t="shared" si="13"/>
        <v>8917.636</v>
      </c>
    </row>
    <row r="10" s="1" customFormat="1" ht="18" customHeight="1" spans="1:23">
      <c r="A10" s="8">
        <v>7</v>
      </c>
      <c r="B10" s="9" t="s">
        <v>25</v>
      </c>
      <c r="C10" s="10" t="s">
        <v>19</v>
      </c>
      <c r="D10" s="11">
        <v>4000</v>
      </c>
      <c r="E10" s="12">
        <v>4000</v>
      </c>
      <c r="F10" s="12">
        <v>4713</v>
      </c>
      <c r="G10" s="12">
        <v>5360</v>
      </c>
      <c r="H10" s="13">
        <v>5360</v>
      </c>
      <c r="I10" s="12">
        <f t="shared" si="0"/>
        <v>640</v>
      </c>
      <c r="J10" s="12">
        <f t="shared" si="1"/>
        <v>320</v>
      </c>
      <c r="K10" s="12">
        <f t="shared" si="2"/>
        <v>960</v>
      </c>
      <c r="L10" s="22">
        <f t="shared" si="3"/>
        <v>20</v>
      </c>
      <c r="M10" s="22">
        <f t="shared" si="4"/>
        <v>20</v>
      </c>
      <c r="N10" s="22">
        <f t="shared" si="5"/>
        <v>40</v>
      </c>
      <c r="O10" s="22">
        <f t="shared" si="6"/>
        <v>9.426</v>
      </c>
      <c r="P10" s="23">
        <f t="shared" si="7"/>
        <v>525.28</v>
      </c>
      <c r="Q10" s="23">
        <f t="shared" si="8"/>
        <v>110.2</v>
      </c>
      <c r="R10" s="23">
        <f t="shared" si="9"/>
        <v>635.48</v>
      </c>
      <c r="S10" s="23">
        <f t="shared" si="10"/>
        <v>1194.706</v>
      </c>
      <c r="T10" s="23">
        <f t="shared" si="11"/>
        <v>450.2</v>
      </c>
      <c r="U10" s="23">
        <f t="shared" si="12"/>
        <v>1644.906</v>
      </c>
      <c r="V10" s="26">
        <v>7272.73</v>
      </c>
      <c r="W10" s="24">
        <f t="shared" si="13"/>
        <v>8917.636</v>
      </c>
    </row>
    <row r="11" customHeight="1" spans="1:23">
      <c r="A11" s="14"/>
      <c r="B11" s="15" t="s">
        <v>26</v>
      </c>
      <c r="C11" s="15"/>
      <c r="D11" s="14"/>
      <c r="E11" s="14"/>
      <c r="F11" s="14"/>
      <c r="G11" s="14"/>
      <c r="H11" s="16"/>
      <c r="I11" s="14">
        <f>SUM(I4:I10)</f>
        <v>4480</v>
      </c>
      <c r="J11" s="14">
        <f t="shared" ref="J11:W11" si="14">SUM(J4:J10)</f>
        <v>2240</v>
      </c>
      <c r="K11" s="14">
        <f t="shared" si="14"/>
        <v>6720</v>
      </c>
      <c r="L11" s="14">
        <f t="shared" si="14"/>
        <v>140</v>
      </c>
      <c r="M11" s="14">
        <f t="shared" si="14"/>
        <v>140</v>
      </c>
      <c r="N11" s="14">
        <f t="shared" si="14"/>
        <v>280</v>
      </c>
      <c r="O11" s="24">
        <f>SUM(O4:O10)</f>
        <v>65.982</v>
      </c>
      <c r="P11" s="24">
        <f>SUM(P4:P10)</f>
        <v>3676.96</v>
      </c>
      <c r="Q11" s="24">
        <f>SUM(Q4:Q10)</f>
        <v>771.4</v>
      </c>
      <c r="R11" s="24">
        <f>SUM(R4:R10)</f>
        <v>4448.36</v>
      </c>
      <c r="S11" s="24">
        <f>SUM(S4:S10)</f>
        <v>8362.942</v>
      </c>
      <c r="T11" s="24">
        <f t="shared" si="14"/>
        <v>3151.4</v>
      </c>
      <c r="U11" s="24">
        <f t="shared" si="14"/>
        <v>11514.342</v>
      </c>
      <c r="V11" s="24">
        <f>SUM(V4:V10)</f>
        <v>14545.46</v>
      </c>
      <c r="W11" s="24">
        <f t="shared" si="14"/>
        <v>26059.802</v>
      </c>
    </row>
  </sheetData>
  <mergeCells count="12">
    <mergeCell ref="B1:U1"/>
    <mergeCell ref="D2:H2"/>
    <mergeCell ref="I2:K2"/>
    <mergeCell ref="L2:N2"/>
    <mergeCell ref="P2:R2"/>
    <mergeCell ref="S2:U2"/>
    <mergeCell ref="B11:C11"/>
    <mergeCell ref="A2:A3"/>
    <mergeCell ref="B2:B3"/>
    <mergeCell ref="C2:C3"/>
    <mergeCell ref="V2:V3"/>
    <mergeCell ref="W2:W3"/>
  </mergeCells>
  <pageMargins left="0.75" right="0.236111111111111" top="1" bottom="1" header="0.5" footer="0.5"/>
  <pageSetup paperSize="9" scale="6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睁只眼闭只眼</cp:lastModifiedBy>
  <dcterms:created xsi:type="dcterms:W3CDTF">2021-06-17T09:01:00Z</dcterms:created>
  <dcterms:modified xsi:type="dcterms:W3CDTF">2021-07-12T02:32:03Z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4160C6B8B7434C4D8E2418BB632CAEB4</vt:lpwstr>
  </property>
  <property fmtid="{D5CDD505-2E9C-101B-9397-08002B2CF9AE}" pid="3" name="KSOProductBuildVer">
    <vt:lpwstr>2052-11.1.0.10578</vt:lpwstr>
  </property>
</Properties>
</file>