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330"/>
  </bookViews>
  <sheets>
    <sheet name="付款通知" sheetId="2" r:id="rId1"/>
    <sheet name="客户账单" sheetId="4" r:id="rId2"/>
  </sheets>
  <definedNames>
    <definedName name="_xlnm._FilterDatabase" localSheetId="1" hidden="1">客户账单!$A$5:$BH$7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F17" authorId="0">
      <text>
        <r>
          <rPr>
            <sz val="9"/>
            <rFont val="宋体"/>
            <charset val="134"/>
          </rPr>
          <t>作者:
含补缴人数</t>
        </r>
      </text>
    </comment>
  </commentList>
</comments>
</file>

<file path=xl/comments2.xml><?xml version="1.0" encoding="utf-8"?>
<comments xmlns="http://schemas.openxmlformats.org/spreadsheetml/2006/main">
  <authors>
    <author>kk</author>
    <author>qiqi</author>
    <author>Administrator</author>
  </authors>
  <commentList>
    <comment ref="B4" authorId="0">
      <text>
        <r>
          <rPr>
            <sz val="9"/>
            <rFont val="宋体"/>
            <charset val="134"/>
          </rPr>
          <t>kk:
请填写客户全称</t>
        </r>
      </text>
    </comment>
    <comment ref="D4" authorId="0">
      <text>
        <r>
          <rPr>
            <sz val="9"/>
            <rFont val="宋体"/>
            <charset val="134"/>
          </rPr>
          <t>kk:
参照系统分类，以签署合同为准</t>
        </r>
      </text>
    </comment>
    <comment ref="F4" authorId="0">
      <text>
        <r>
          <rPr>
            <sz val="9"/>
            <rFont val="宋体"/>
            <charset val="134"/>
          </rPr>
          <t>kk:
以身份证为准，不要空格</t>
        </r>
      </text>
    </comment>
    <comment ref="G4" authorId="0">
      <text>
        <r>
          <rPr>
            <sz val="9"/>
            <rFont val="宋体"/>
            <charset val="134"/>
          </rPr>
          <t>kk:
18位身份证号码，不要空格</t>
        </r>
      </text>
    </comment>
    <comment ref="AQ4" authorId="1">
      <text>
        <r>
          <rPr>
            <sz val="9"/>
            <rFont val="宋体"/>
            <charset val="134"/>
          </rPr>
          <t>qiqi:
残障金等</t>
        </r>
      </text>
    </comment>
    <comment ref="AS5" authorId="0">
      <text>
        <r>
          <rPr>
            <sz val="9"/>
            <rFont val="宋体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5" authorId="0">
      <text>
        <r>
          <rPr>
            <sz val="9"/>
            <rFont val="宋体"/>
            <charset val="134"/>
          </rPr>
          <t xml:space="preserve">kk:
养老保险个人汇缴+医疗保险个人汇缴+失业保险个人汇缴+补充养老个人汇缴
</t>
        </r>
      </text>
    </comment>
    <comment ref="AW5" authorId="0">
      <text>
        <r>
          <rPr>
            <sz val="9"/>
            <rFont val="宋体"/>
            <charset val="134"/>
          </rPr>
          <t xml:space="preserve">kk:
社保公司+社保个人+公积金公司+公积金个人
</t>
        </r>
      </text>
    </comment>
    <comment ref="AQ6" authorId="2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大病</t>
        </r>
      </text>
    </comment>
    <comment ref="BD6" authorId="2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长沙捷特</t>
        </r>
      </text>
    </comment>
    <comment ref="AQ7" authorId="2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个人大病
</t>
        </r>
      </text>
    </comment>
    <comment ref="AQ8" authorId="2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大病</t>
        </r>
      </text>
    </comment>
    <comment ref="BD8" authorId="2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长沙捷特</t>
        </r>
      </text>
    </comment>
    <comment ref="AQ9" authorId="2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个人大病
</t>
        </r>
      </text>
    </comment>
    <comment ref="AQ10" authorId="2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大病</t>
        </r>
      </text>
    </comment>
    <comment ref="BD10" authorId="2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长沙捷特</t>
        </r>
      </text>
    </comment>
    <comment ref="AQ11" authorId="2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个人大病
</t>
        </r>
      </text>
    </comment>
  </commentList>
</comments>
</file>

<file path=xl/sharedStrings.xml><?xml version="1.0" encoding="utf-8"?>
<sst xmlns="http://schemas.openxmlformats.org/spreadsheetml/2006/main" count="180" uniqueCount="93">
  <si>
    <t>付款通知书</t>
  </si>
  <si>
    <t>尊敬的客户：北京创联致信科技有限公司</t>
  </si>
  <si>
    <t>根据贵公司与我公司所签订的服务协议，请贵公司在2020年1月15日之前按照下列表格内容支付相关款项.</t>
  </si>
  <si>
    <t>本 期 应 付 款 汇 总 结 算 明 细</t>
  </si>
  <si>
    <t>汇款信息：</t>
  </si>
  <si>
    <t>本期应付款合计（小写）：</t>
  </si>
  <si>
    <t>账户全称：北京易才博普奥管理顾问有限公司</t>
  </si>
  <si>
    <t>本期应付款合计（大写）：</t>
  </si>
  <si>
    <t>开户银行：中国工商银行股份有限公司北京商务中心区支行</t>
  </si>
  <si>
    <t>本期款项合计：</t>
  </si>
  <si>
    <t>尾数调整：</t>
  </si>
  <si>
    <t>银行账号：0200080609200135470</t>
  </si>
  <si>
    <t>预收款(+)：</t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</si>
  <si>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宋体"/>
        <charset val="134"/>
      </rPr>
      <t>(+)</t>
    </r>
    <r>
      <rPr>
        <sz val="10"/>
        <color indexed="8"/>
        <rFont val="宋体"/>
        <charset val="134"/>
      </rPr>
      <t>：</t>
    </r>
  </si>
  <si>
    <t>本期减免服务费(+)：</t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</si>
  <si>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</si>
  <si>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</si>
  <si>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t>gggggggggggggggggggggggggggggghhhhhhhhhhhhhhhhhhhhhhhhhhhhhhhhhhhhhhhhhhhhhhhhhhhhhh</t>
  </si>
  <si>
    <t>序号</t>
  </si>
  <si>
    <t>费用列项</t>
  </si>
  <si>
    <t>费用明细</t>
  </si>
  <si>
    <t>人次</t>
  </si>
  <si>
    <t>金额</t>
  </si>
  <si>
    <t>备注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</si>
  <si>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2.上列账款敬请按照合同约定时间及时支付，若通过银行汇款，请在“用途”中写上本账单右上角帐单号。</t>
  </si>
  <si>
    <t>人工成本</t>
  </si>
  <si>
    <t>工资(应税工资:实发+个税)</t>
  </si>
  <si>
    <t>-</t>
  </si>
  <si>
    <t>社   保(企业+个人)</t>
  </si>
  <si>
    <t>正常月</t>
  </si>
  <si>
    <t>公积金(企业+个人)</t>
  </si>
  <si>
    <t>小计</t>
  </si>
  <si>
    <t>人事管理费用</t>
  </si>
  <si>
    <t>服务费（含税）</t>
  </si>
  <si>
    <t>税金</t>
  </si>
  <si>
    <t>合计:</t>
  </si>
  <si>
    <t>开票金额:</t>
  </si>
  <si>
    <t xml:space="preserve"> 北京创联致信科技有限公司2020年12月 实收 账单</t>
  </si>
  <si>
    <t>尊敬的客户，按双方合同约定，请您于2020年12月15日之前，向我司支付2020.10-2021.3月款项共计：15940.05元</t>
  </si>
  <si>
    <t>客户名称</t>
  </si>
  <si>
    <t>缴费城市</t>
  </si>
  <si>
    <t>产品类型</t>
  </si>
  <si>
    <t>成本中心</t>
  </si>
  <si>
    <t>员工姓名</t>
  </si>
  <si>
    <t>身份证号码</t>
  </si>
  <si>
    <t>社保缴纳起始月</t>
  </si>
  <si>
    <t>公积金缴纳起始月</t>
  </si>
  <si>
    <t>社保缴纳所属月</t>
  </si>
  <si>
    <t>公积金缴纳所属月</t>
  </si>
  <si>
    <t>养老保险</t>
  </si>
  <si>
    <t>医疗保险</t>
  </si>
  <si>
    <t>失业保险</t>
  </si>
  <si>
    <t>生育保险</t>
  </si>
  <si>
    <t>工伤保险</t>
  </si>
  <si>
    <t>住房公积金</t>
  </si>
  <si>
    <t>补充医疗保险</t>
  </si>
  <si>
    <t>其他</t>
  </si>
  <si>
    <t>缴纳小计</t>
  </si>
  <si>
    <t>汇缴</t>
  </si>
  <si>
    <t>社保合计</t>
  </si>
  <si>
    <t>公积金合计</t>
  </si>
  <si>
    <t>服务费</t>
  </si>
  <si>
    <t>总计</t>
  </si>
  <si>
    <t>缴纳基数</t>
  </si>
  <si>
    <t>公司比例</t>
  </si>
  <si>
    <t>公司金额</t>
  </si>
  <si>
    <t>个人比例</t>
  </si>
  <si>
    <t>个人金额</t>
  </si>
  <si>
    <t>比例</t>
  </si>
  <si>
    <t>公司</t>
  </si>
  <si>
    <t>个人</t>
  </si>
  <si>
    <t>社保公司</t>
  </si>
  <si>
    <t>社保个人</t>
  </si>
  <si>
    <t>公积金公司</t>
  </si>
  <si>
    <t>公积金个人</t>
  </si>
  <si>
    <t>社保总计</t>
  </si>
  <si>
    <t>北京创联致信科技有限公司</t>
  </si>
  <si>
    <t>太原</t>
  </si>
  <si>
    <t>代理</t>
  </si>
  <si>
    <t>山西鼎诺</t>
  </si>
  <si>
    <t>赵强</t>
  </si>
  <si>
    <t>142732199004126819</t>
  </si>
  <si>
    <t>202010</t>
  </si>
  <si>
    <t>202001</t>
  </si>
  <si>
    <t xml:space="preserve"> </t>
  </si>
  <si>
    <t>2021年起暂无减免</t>
  </si>
  <si>
    <t>广州</t>
  </si>
  <si>
    <t>易才</t>
  </si>
  <si>
    <t>冯月燕</t>
  </si>
  <si>
    <t>440602197506030928</t>
  </si>
  <si>
    <t>202002</t>
  </si>
  <si>
    <t>202003</t>
  </si>
  <si>
    <t>分项合计</t>
  </si>
</sst>
</file>

<file path=xl/styles.xml><?xml version="1.0" encoding="utf-8"?>
<styleSheet xmlns="http://schemas.openxmlformats.org/spreadsheetml/2006/main">
  <numFmts count="13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;[Red]0.00"/>
    <numFmt numFmtId="177" formatCode="&quot;\&quot;#,##0;[Red]&quot;\&quot;\-#,##0"/>
    <numFmt numFmtId="178" formatCode="0.00_ "/>
    <numFmt numFmtId="179" formatCode="&quot;$&quot;0_ "/>
    <numFmt numFmtId="180" formatCode="[DBNum2][$-804]General"/>
    <numFmt numFmtId="181" formatCode="&quot;$&quot;#,##0_ ;[Red]\-&quot;$&quot;#,##0_ "/>
    <numFmt numFmtId="182" formatCode="General\ &quot;年&quot;"/>
    <numFmt numFmtId="183" formatCode="0_);[Red]\(0\)"/>
    <numFmt numFmtId="184" formatCode="0.00_);\(0.00\)"/>
  </numFmts>
  <fonts count="83">
    <font>
      <sz val="11"/>
      <color indexed="8"/>
      <name val="宋体"/>
      <charset val="134"/>
    </font>
    <font>
      <sz val="10"/>
      <color indexed="8"/>
      <name val="宋体"/>
      <charset val="134"/>
    </font>
    <font>
      <sz val="6"/>
      <name val="Arial"/>
      <charset val="134"/>
    </font>
    <font>
      <sz val="6"/>
      <color indexed="8"/>
      <name val="Arial"/>
      <charset val="134"/>
    </font>
    <font>
      <b/>
      <sz val="11"/>
      <color indexed="10"/>
      <name val="宋体"/>
      <charset val="134"/>
    </font>
    <font>
      <sz val="11"/>
      <color indexed="10"/>
      <name val="宋体"/>
      <charset val="134"/>
    </font>
    <font>
      <sz val="11"/>
      <color indexed="8"/>
      <name val="微软雅黑"/>
      <charset val="134"/>
    </font>
    <font>
      <b/>
      <sz val="14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color indexed="10"/>
      <name val="宋体"/>
      <charset val="134"/>
    </font>
    <font>
      <sz val="9"/>
      <color indexed="10"/>
      <name val="宋体"/>
      <charset val="134"/>
    </font>
    <font>
      <sz val="10"/>
      <name val="SimSun"/>
      <charset val="134"/>
    </font>
    <font>
      <sz val="10"/>
      <name val="宋体"/>
      <charset val="134"/>
      <scheme val="minor"/>
    </font>
    <font>
      <sz val="10.5"/>
      <name val="宋体"/>
      <charset val="134"/>
    </font>
    <font>
      <sz val="9"/>
      <name val="Segoe UI"/>
      <charset val="134"/>
    </font>
    <font>
      <sz val="10"/>
      <color indexed="8"/>
      <name val="SimSun"/>
      <charset val="134"/>
    </font>
    <font>
      <sz val="10"/>
      <color theme="1"/>
      <name val="SimSun"/>
      <charset val="134"/>
    </font>
    <font>
      <sz val="10.5"/>
      <color rgb="FF191F25"/>
      <name val="Segoe UI"/>
      <charset val="134"/>
    </font>
    <font>
      <sz val="9"/>
      <color rgb="FF191F25"/>
      <name val="Segoe UI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indexed="8"/>
      <name val="微软雅黑"/>
      <charset val="134"/>
    </font>
    <font>
      <b/>
      <sz val="9"/>
      <color indexed="8"/>
      <name val="微软雅黑"/>
      <charset val="134"/>
    </font>
    <font>
      <sz val="9"/>
      <name val="宋体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1"/>
      <name val="宋体"/>
      <charset val="134"/>
    </font>
    <font>
      <b/>
      <sz val="20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Wingdings 2"/>
      <charset val="2"/>
    </font>
    <font>
      <sz val="11"/>
      <color indexed="0"/>
      <name val="宋体-PUA"/>
      <charset val="134"/>
    </font>
    <font>
      <sz val="9"/>
      <name val="Arial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charset val="134"/>
    </font>
    <font>
      <sz val="9"/>
      <color indexed="0"/>
      <name val="宋体-PUA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宋体-PUA"/>
      <charset val="134"/>
    </font>
    <font>
      <b/>
      <sz val="12"/>
      <name val="微软雅黑"/>
      <charset val="134"/>
    </font>
    <font>
      <b/>
      <sz val="10"/>
      <color indexed="8"/>
      <name val="微软雅黑"/>
      <charset val="134"/>
    </font>
    <font>
      <b/>
      <sz val="10"/>
      <name val="微软雅黑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b/>
      <i/>
      <sz val="11"/>
      <name val="宋体"/>
      <charset val="134"/>
    </font>
    <font>
      <i/>
      <sz val="11"/>
      <color indexed="0"/>
      <name val="宋体"/>
      <charset val="134"/>
    </font>
    <font>
      <b/>
      <sz val="12"/>
      <color indexed="0"/>
      <name val="宋体"/>
      <charset val="134"/>
    </font>
    <font>
      <sz val="12"/>
      <color indexed="0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0"/>
      <color indexed="12"/>
      <name val="新細明體"/>
      <charset val="134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6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1">
    <xf numFmtId="0" fontId="0" fillId="0" borderId="0">
      <alignment vertical="center"/>
    </xf>
    <xf numFmtId="42" fontId="61" fillId="0" borderId="0" applyFont="0" applyFill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66" fillId="18" borderId="44" applyNumberFormat="0" applyAlignment="0" applyProtection="0">
      <alignment vertical="center"/>
    </xf>
    <xf numFmtId="44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1" fillId="9" borderId="42" applyNumberFormat="0" applyFont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78" fillId="0" borderId="43" applyNumberFormat="0" applyFill="0" applyAlignment="0" applyProtection="0">
      <alignment vertical="center"/>
    </xf>
    <xf numFmtId="0" fontId="62" fillId="0" borderId="43" applyNumberFormat="0" applyFill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70" fillId="0" borderId="47" applyNumberFormat="0" applyFill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71" fillId="25" borderId="45" applyNumberFormat="0" applyAlignment="0" applyProtection="0">
      <alignment vertical="center"/>
    </xf>
    <xf numFmtId="0" fontId="76" fillId="25" borderId="44" applyNumberFormat="0" applyAlignment="0" applyProtection="0">
      <alignment vertical="center"/>
    </xf>
    <xf numFmtId="0" fontId="73" fillId="31" borderId="46" applyNumberFormat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77" fillId="0" borderId="48" applyNumberFormat="0" applyFill="0" applyAlignment="0" applyProtection="0">
      <alignment vertical="center"/>
    </xf>
    <xf numFmtId="0" fontId="60" fillId="0" borderId="41" applyNumberFormat="0" applyFill="0" applyAlignment="0" applyProtection="0">
      <alignment vertical="center"/>
    </xf>
    <xf numFmtId="0" fontId="75" fillId="34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79" fillId="0" borderId="0" applyBorder="0"/>
    <xf numFmtId="0" fontId="79" fillId="0" borderId="0"/>
    <xf numFmtId="0" fontId="79" fillId="0" borderId="0"/>
    <xf numFmtId="0" fontId="80" fillId="0" borderId="0">
      <alignment vertical="center"/>
    </xf>
    <xf numFmtId="0" fontId="79" fillId="0" borderId="0"/>
    <xf numFmtId="177" fontId="79" fillId="0" borderId="0" applyFont="0" applyFill="0" applyBorder="0" applyAlignment="0" applyProtection="0">
      <alignment vertical="center"/>
    </xf>
    <xf numFmtId="0" fontId="79" fillId="37" borderId="49" applyNumberFormat="0" applyFont="0" applyAlignment="0" applyProtection="0">
      <alignment vertical="center"/>
    </xf>
    <xf numFmtId="0" fontId="26" fillId="0" borderId="0">
      <alignment vertical="center"/>
    </xf>
    <xf numFmtId="38" fontId="79" fillId="0" borderId="0" applyFont="0" applyFill="0" applyBorder="0" applyAlignment="0" applyProtection="0">
      <alignment vertical="center"/>
    </xf>
  </cellStyleXfs>
  <cellXfs count="187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5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NumberFormat="1">
      <alignment vertical="center"/>
    </xf>
    <xf numFmtId="0" fontId="6" fillId="0" borderId="0" xfId="0" applyFont="1">
      <alignment vertical="center"/>
    </xf>
    <xf numFmtId="0" fontId="7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/>
    <xf numFmtId="0" fontId="11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49" fontId="12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/>
    </xf>
    <xf numFmtId="49" fontId="16" fillId="0" borderId="2" xfId="0" applyNumberFormat="1" applyFont="1" applyFill="1" applyBorder="1" applyAlignment="1">
      <alignment horizontal="center" vertical="center"/>
    </xf>
    <xf numFmtId="0" fontId="13" fillId="0" borderId="3" xfId="0" applyFont="1" applyBorder="1" applyAlignment="1" applyProtection="1">
      <alignment horizontal="center" vertical="center"/>
      <protection locked="0"/>
    </xf>
    <xf numFmtId="49" fontId="16" fillId="0" borderId="3" xfId="0" applyNumberFormat="1" applyFont="1" applyFill="1" applyBorder="1" applyAlignment="1">
      <alignment horizontal="center"/>
    </xf>
    <xf numFmtId="49" fontId="17" fillId="0" borderId="4" xfId="0" applyNumberFormat="1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9" fontId="19" fillId="0" borderId="3" xfId="0" applyNumberFormat="1" applyFont="1" applyBorder="1" applyAlignment="1">
      <alignment horizontal="center" vertical="center"/>
    </xf>
    <xf numFmtId="49" fontId="17" fillId="0" borderId="3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left" vertical="center"/>
    </xf>
    <xf numFmtId="4" fontId="9" fillId="3" borderId="6" xfId="0" applyNumberFormat="1" applyFont="1" applyFill="1" applyBorder="1" applyAlignment="1">
      <alignment horizontal="right" vertical="center"/>
    </xf>
    <xf numFmtId="4" fontId="9" fillId="3" borderId="3" xfId="0" applyNumberFormat="1" applyFont="1" applyFill="1" applyBorder="1" applyAlignment="1">
      <alignment horizontal="right" vertical="center"/>
    </xf>
    <xf numFmtId="4" fontId="9" fillId="3" borderId="4" xfId="0" applyNumberFormat="1" applyFont="1" applyFill="1" applyBorder="1" applyAlignment="1">
      <alignment horizontal="right" vertical="center"/>
    </xf>
    <xf numFmtId="0" fontId="9" fillId="3" borderId="7" xfId="0" applyFont="1" applyFill="1" applyBorder="1" applyAlignment="1">
      <alignment horizontal="left" vertical="center"/>
    </xf>
    <xf numFmtId="4" fontId="9" fillId="3" borderId="8" xfId="0" applyNumberFormat="1" applyFont="1" applyFill="1" applyBorder="1" applyAlignment="1">
      <alignment horizontal="right" vertical="center"/>
    </xf>
    <xf numFmtId="4" fontId="9" fillId="3" borderId="9" xfId="0" applyNumberFormat="1" applyFont="1" applyFill="1" applyBorder="1" applyAlignment="1">
      <alignment horizontal="right" vertical="center"/>
    </xf>
    <xf numFmtId="4" fontId="9" fillId="3" borderId="10" xfId="0" applyNumberFormat="1" applyFont="1" applyFill="1" applyBorder="1" applyAlignment="1">
      <alignment horizontal="right" vertical="center"/>
    </xf>
    <xf numFmtId="0" fontId="0" fillId="0" borderId="0" xfId="0" applyAlignment="1"/>
    <xf numFmtId="0" fontId="18" fillId="0" borderId="0" xfId="0" applyFont="1">
      <alignment vertical="center"/>
    </xf>
    <xf numFmtId="0" fontId="0" fillId="0" borderId="0" xfId="0" applyFont="1" applyFill="1">
      <alignment vertical="center"/>
    </xf>
    <xf numFmtId="0" fontId="20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4" fontId="9" fillId="3" borderId="11" xfId="0" applyNumberFormat="1" applyFont="1" applyFill="1" applyBorder="1" applyAlignment="1">
      <alignment horizontal="right" vertical="center"/>
    </xf>
    <xf numFmtId="0" fontId="16" fillId="4" borderId="4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0" fillId="2" borderId="0" xfId="0" applyNumberFormat="1" applyFill="1">
      <alignment vertical="center"/>
    </xf>
    <xf numFmtId="0" fontId="1" fillId="2" borderId="0" xfId="0" applyNumberFormat="1" applyFont="1" applyFill="1">
      <alignment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0" fontId="21" fillId="3" borderId="1" xfId="0" applyNumberFormat="1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center"/>
    </xf>
    <xf numFmtId="49" fontId="16" fillId="0" borderId="4" xfId="0" applyNumberFormat="1" applyFont="1" applyFill="1" applyBorder="1" applyAlignment="1">
      <alignment horizontal="center" vertical="center"/>
    </xf>
    <xf numFmtId="176" fontId="23" fillId="0" borderId="4" xfId="0" applyNumberFormat="1" applyFont="1" applyFill="1" applyBorder="1" applyAlignment="1">
      <alignment horizontal="left" vertical="center"/>
    </xf>
    <xf numFmtId="0" fontId="16" fillId="0" borderId="4" xfId="0" applyNumberFormat="1" applyFont="1" applyFill="1" applyBorder="1" applyAlignment="1">
      <alignment horizontal="center"/>
    </xf>
    <xf numFmtId="0" fontId="9" fillId="3" borderId="11" xfId="0" applyNumberFormat="1" applyFont="1" applyFill="1" applyBorder="1" applyAlignment="1">
      <alignment horizontal="right" vertical="center"/>
    </xf>
    <xf numFmtId="0" fontId="0" fillId="0" borderId="0" xfId="0" applyNumberFormat="1" applyAlignment="1"/>
    <xf numFmtId="0" fontId="0" fillId="0" borderId="0" xfId="0" applyNumberFormat="1" applyFill="1">
      <alignment vertical="center"/>
    </xf>
    <xf numFmtId="0" fontId="6" fillId="2" borderId="0" xfId="0" applyFont="1" applyFill="1">
      <alignment vertical="center"/>
    </xf>
    <xf numFmtId="0" fontId="24" fillId="2" borderId="0" xfId="0" applyFont="1" applyFill="1">
      <alignment vertical="center"/>
    </xf>
    <xf numFmtId="0" fontId="25" fillId="3" borderId="12" xfId="0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 wrapText="1"/>
    </xf>
    <xf numFmtId="49" fontId="27" fillId="0" borderId="12" xfId="0" applyNumberFormat="1" applyFont="1" applyFill="1" applyBorder="1" applyAlignment="1">
      <alignment horizontal="center"/>
    </xf>
    <xf numFmtId="4" fontId="21" fillId="0" borderId="4" xfId="0" applyNumberFormat="1" applyFont="1" applyFill="1" applyBorder="1" applyAlignment="1">
      <alignment horizontal="center" vertical="center" wrapText="1"/>
    </xf>
    <xf numFmtId="4" fontId="21" fillId="0" borderId="2" xfId="0" applyNumberFormat="1" applyFont="1" applyFill="1" applyBorder="1" applyAlignment="1">
      <alignment horizontal="center" vertical="center" wrapText="1"/>
    </xf>
    <xf numFmtId="0" fontId="21" fillId="0" borderId="4" xfId="0" applyNumberFormat="1" applyFont="1" applyFill="1" applyBorder="1" applyAlignment="1">
      <alignment horizontal="center" vertical="center" wrapText="1"/>
    </xf>
    <xf numFmtId="49" fontId="28" fillId="0" borderId="12" xfId="0" applyNumberFormat="1" applyFont="1" applyFill="1" applyBorder="1" applyAlignment="1">
      <alignment horizontal="center"/>
    </xf>
    <xf numFmtId="4" fontId="25" fillId="3" borderId="1" xfId="0" applyNumberFormat="1" applyFont="1" applyFill="1" applyBorder="1" applyAlignment="1">
      <alignment horizontal="right" vertical="center"/>
    </xf>
    <xf numFmtId="4" fontId="9" fillId="3" borderId="4" xfId="0" applyNumberFormat="1" applyFont="1" applyFill="1" applyBorder="1" applyAlignment="1">
      <alignment horizontal="center" vertical="center"/>
    </xf>
    <xf numFmtId="4" fontId="25" fillId="3" borderId="13" xfId="0" applyNumberFormat="1" applyFont="1" applyFill="1" applyBorder="1" applyAlignment="1">
      <alignment horizontal="right" vertical="center"/>
    </xf>
    <xf numFmtId="0" fontId="6" fillId="0" borderId="0" xfId="0" applyFont="1" applyAlignment="1"/>
    <xf numFmtId="178" fontId="0" fillId="0" borderId="0" xfId="0" applyNumberFormat="1" applyAlignment="1">
      <alignment horizontal="center" vertical="center"/>
    </xf>
    <xf numFmtId="178" fontId="0" fillId="0" borderId="0" xfId="0" applyNumberFormat="1">
      <alignment vertical="center"/>
    </xf>
    <xf numFmtId="0" fontId="6" fillId="0" borderId="0" xfId="0" applyFont="1" applyFill="1">
      <alignment vertical="center"/>
    </xf>
    <xf numFmtId="0" fontId="12" fillId="0" borderId="14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49" fontId="12" fillId="0" borderId="15" xfId="0" applyNumberFormat="1" applyFont="1" applyFill="1" applyBorder="1" applyAlignment="1">
      <alignment horizontal="center" vertical="center"/>
    </xf>
    <xf numFmtId="0" fontId="29" fillId="0" borderId="0" xfId="0" applyFont="1" applyFill="1">
      <alignment vertical="center"/>
    </xf>
    <xf numFmtId="0" fontId="30" fillId="2" borderId="0" xfId="59" applyFont="1" applyFill="1" applyBorder="1" applyAlignment="1">
      <alignment horizontal="center" vertical="center"/>
    </xf>
    <xf numFmtId="0" fontId="31" fillId="2" borderId="0" xfId="59" applyNumberFormat="1" applyFont="1" applyFill="1" applyBorder="1" applyAlignment="1" applyProtection="1">
      <alignment horizontal="center" vertical="center"/>
      <protection locked="0"/>
    </xf>
    <xf numFmtId="0" fontId="31" fillId="2" borderId="0" xfId="59" applyNumberFormat="1" applyFont="1" applyFill="1" applyBorder="1" applyAlignment="1" applyProtection="1">
      <alignment horizontal="left" vertical="center"/>
      <protection locked="0"/>
    </xf>
    <xf numFmtId="0" fontId="32" fillId="2" borderId="0" xfId="59" applyNumberFormat="1" applyFont="1" applyFill="1" applyBorder="1" applyAlignment="1" applyProtection="1">
      <alignment horizontal="center" vertical="center"/>
      <protection locked="0"/>
    </xf>
    <xf numFmtId="0" fontId="33" fillId="2" borderId="0" xfId="59" applyNumberFormat="1" applyFont="1" applyFill="1" applyBorder="1" applyAlignment="1" applyProtection="1">
      <alignment horizontal="left" vertical="center"/>
      <protection locked="0"/>
    </xf>
    <xf numFmtId="0" fontId="26" fillId="2" borderId="0" xfId="0" applyFont="1" applyFill="1" applyBorder="1" applyAlignment="1" applyProtection="1">
      <alignment horizontal="right" vertical="center"/>
      <protection locked="0"/>
    </xf>
    <xf numFmtId="49" fontId="34" fillId="2" borderId="0" xfId="60" applyNumberFormat="1" applyFont="1" applyFill="1" applyBorder="1" applyAlignment="1" applyProtection="1">
      <alignment horizontal="left" vertical="center"/>
      <protection locked="0"/>
    </xf>
    <xf numFmtId="0" fontId="29" fillId="2" borderId="0" xfId="0" applyFont="1" applyFill="1" applyBorder="1" applyAlignment="1" applyProtection="1">
      <alignment horizontal="left" vertical="center"/>
      <protection locked="0"/>
    </xf>
    <xf numFmtId="0" fontId="35" fillId="2" borderId="0" xfId="59" applyFont="1" applyFill="1" applyBorder="1" applyAlignment="1">
      <alignment horizontal="right" vertical="center"/>
    </xf>
    <xf numFmtId="14" fontId="36" fillId="2" borderId="0" xfId="0" applyNumberFormat="1" applyFont="1" applyFill="1" applyBorder="1" applyAlignment="1" applyProtection="1">
      <alignment horizontal="left" vertical="center"/>
      <protection locked="0"/>
    </xf>
    <xf numFmtId="0" fontId="36" fillId="2" borderId="0" xfId="0" applyFont="1" applyFill="1" applyBorder="1" applyAlignment="1" applyProtection="1">
      <alignment horizontal="right" vertical="center"/>
      <protection locked="0"/>
    </xf>
    <xf numFmtId="0" fontId="37" fillId="2" borderId="0" xfId="0" applyFont="1" applyFill="1" applyBorder="1" applyAlignment="1">
      <alignment horizontal="left" vertical="center"/>
    </xf>
    <xf numFmtId="0" fontId="37" fillId="2" borderId="0" xfId="0" applyFont="1" applyFill="1" applyAlignment="1">
      <alignment horizontal="left" vertical="center"/>
    </xf>
    <xf numFmtId="0" fontId="33" fillId="2" borderId="0" xfId="59" applyNumberFormat="1" applyFont="1" applyFill="1" applyBorder="1" applyAlignment="1" applyProtection="1">
      <alignment horizontal="center" vertical="center"/>
      <protection locked="0"/>
    </xf>
    <xf numFmtId="0" fontId="37" fillId="2" borderId="0" xfId="0" applyFont="1" applyFill="1" applyBorder="1" applyAlignment="1" applyProtection="1">
      <alignment horizontal="left" vertical="center"/>
      <protection locked="0"/>
    </xf>
    <xf numFmtId="0" fontId="38" fillId="2" borderId="0" xfId="59" applyNumberFormat="1" applyFont="1" applyFill="1" applyBorder="1" applyAlignment="1" applyProtection="1">
      <alignment horizontal="center" vertical="center"/>
      <protection locked="0"/>
    </xf>
    <xf numFmtId="179" fontId="36" fillId="2" borderId="0" xfId="60" applyNumberFormat="1" applyFont="1" applyFill="1" applyBorder="1" applyAlignment="1" applyProtection="1">
      <alignment horizontal="left" vertical="center"/>
      <protection locked="0"/>
    </xf>
    <xf numFmtId="0" fontId="39" fillId="2" borderId="16" xfId="0" applyFont="1" applyFill="1" applyBorder="1" applyAlignment="1" applyProtection="1">
      <alignment horizontal="center" vertical="center"/>
      <protection locked="0"/>
    </xf>
    <xf numFmtId="0" fontId="39" fillId="2" borderId="17" xfId="0" applyFont="1" applyFill="1" applyBorder="1" applyAlignment="1" applyProtection="1">
      <alignment horizontal="center" vertical="center"/>
      <protection locked="0"/>
    </xf>
    <xf numFmtId="0" fontId="40" fillId="2" borderId="18" xfId="18" applyNumberFormat="1" applyFont="1" applyFill="1" applyBorder="1" applyAlignment="1" applyProtection="1">
      <alignment horizontal="left" vertical="center"/>
      <protection locked="0"/>
    </xf>
    <xf numFmtId="0" fontId="40" fillId="2" borderId="3" xfId="18" applyNumberFormat="1" applyFont="1" applyFill="1" applyBorder="1" applyAlignment="1" applyProtection="1">
      <alignment horizontal="left" vertical="center"/>
      <protection locked="0"/>
    </xf>
    <xf numFmtId="43" fontId="41" fillId="2" borderId="19" xfId="0" applyNumberFormat="1" applyFont="1" applyFill="1" applyBorder="1" applyAlignment="1" applyProtection="1">
      <alignment horizontal="left" vertical="center" shrinkToFit="1"/>
    </xf>
    <xf numFmtId="43" fontId="41" fillId="2" borderId="20" xfId="0" applyNumberFormat="1" applyFont="1" applyFill="1" applyBorder="1" applyAlignment="1" applyProtection="1">
      <alignment horizontal="left" vertical="center" shrinkToFit="1"/>
    </xf>
    <xf numFmtId="43" fontId="41" fillId="2" borderId="21" xfId="0" applyNumberFormat="1" applyFont="1" applyFill="1" applyBorder="1" applyAlignment="1" applyProtection="1">
      <alignment horizontal="left" vertical="center" shrinkToFit="1"/>
    </xf>
    <xf numFmtId="0" fontId="40" fillId="2" borderId="22" xfId="18" applyNumberFormat="1" applyFont="1" applyFill="1" applyBorder="1" applyAlignment="1" applyProtection="1">
      <alignment horizontal="left" vertical="center"/>
      <protection locked="0"/>
    </xf>
    <xf numFmtId="0" fontId="40" fillId="2" borderId="23" xfId="18" applyNumberFormat="1" applyFont="1" applyFill="1" applyBorder="1" applyAlignment="1" applyProtection="1">
      <alignment horizontal="left" vertical="center"/>
      <protection locked="0"/>
    </xf>
    <xf numFmtId="180" fontId="41" fillId="2" borderId="24" xfId="0" applyNumberFormat="1" applyFont="1" applyFill="1" applyBorder="1" applyAlignment="1" applyProtection="1">
      <alignment horizontal="right" vertical="center" shrinkToFit="1"/>
    </xf>
    <xf numFmtId="180" fontId="41" fillId="2" borderId="25" xfId="0" applyNumberFormat="1" applyFont="1" applyFill="1" applyBorder="1" applyAlignment="1" applyProtection="1">
      <alignment horizontal="right" vertical="center" shrinkToFit="1"/>
    </xf>
    <xf numFmtId="180" fontId="41" fillId="2" borderId="26" xfId="0" applyNumberFormat="1" applyFont="1" applyFill="1" applyBorder="1" applyAlignment="1" applyProtection="1">
      <alignment horizontal="right" vertical="center" shrinkToFit="1"/>
    </xf>
    <xf numFmtId="0" fontId="42" fillId="2" borderId="18" xfId="60" applyNumberFormat="1" applyFont="1" applyFill="1" applyBorder="1" applyAlignment="1" applyProtection="1">
      <alignment horizontal="left" vertical="center"/>
      <protection locked="0"/>
    </xf>
    <xf numFmtId="0" fontId="42" fillId="2" borderId="3" xfId="60" applyNumberFormat="1" applyFont="1" applyFill="1" applyBorder="1" applyAlignment="1" applyProtection="1">
      <alignment horizontal="left" vertical="center"/>
      <protection locked="0"/>
    </xf>
    <xf numFmtId="43" fontId="43" fillId="2" borderId="3" xfId="0" applyNumberFormat="1" applyFont="1" applyFill="1" applyBorder="1" applyAlignment="1" applyProtection="1">
      <alignment horizontal="left" vertical="center" shrinkToFit="1"/>
    </xf>
    <xf numFmtId="0" fontId="42" fillId="2" borderId="27" xfId="60" applyNumberFormat="1" applyFont="1" applyFill="1" applyBorder="1" applyAlignment="1" applyProtection="1">
      <alignment horizontal="left" vertical="center"/>
      <protection locked="0"/>
    </xf>
    <xf numFmtId="0" fontId="42" fillId="2" borderId="28" xfId="60" applyNumberFormat="1" applyFont="1" applyFill="1" applyBorder="1" applyAlignment="1" applyProtection="1">
      <alignment horizontal="left" vertical="center"/>
      <protection locked="0"/>
    </xf>
    <xf numFmtId="0" fontId="42" fillId="2" borderId="29" xfId="60" applyNumberFormat="1" applyFont="1" applyFill="1" applyBorder="1" applyAlignment="1" applyProtection="1">
      <alignment horizontal="left" vertical="center"/>
      <protection locked="0"/>
    </xf>
    <xf numFmtId="43" fontId="43" fillId="2" borderId="30" xfId="0" applyNumberFormat="1" applyFont="1" applyFill="1" applyBorder="1" applyAlignment="1" applyProtection="1">
      <alignment horizontal="left" vertical="center" shrinkToFit="1"/>
      <protection locked="0"/>
    </xf>
    <xf numFmtId="0" fontId="1" fillId="2" borderId="31" xfId="52" applyFont="1" applyFill="1" applyBorder="1" applyAlignment="1">
      <alignment vertical="center"/>
    </xf>
    <xf numFmtId="0" fontId="1" fillId="2" borderId="1" xfId="52" applyFont="1" applyFill="1" applyBorder="1" applyAlignment="1">
      <alignment vertical="center"/>
    </xf>
    <xf numFmtId="43" fontId="43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1" fillId="2" borderId="19" xfId="52" applyFont="1" applyFill="1" applyBorder="1" applyAlignment="1">
      <alignment horizontal="left" vertical="center"/>
    </xf>
    <xf numFmtId="0" fontId="1" fillId="2" borderId="20" xfId="52" applyFont="1" applyFill="1" applyBorder="1" applyAlignment="1">
      <alignment horizontal="left" vertical="center"/>
    </xf>
    <xf numFmtId="0" fontId="1" fillId="2" borderId="12" xfId="52" applyFont="1" applyFill="1" applyBorder="1" applyAlignment="1">
      <alignment horizontal="left" vertical="center"/>
    </xf>
    <xf numFmtId="43" fontId="43" fillId="2" borderId="32" xfId="0" applyNumberFormat="1" applyFont="1" applyFill="1" applyBorder="1" applyAlignment="1" applyProtection="1">
      <alignment horizontal="left" vertical="center" shrinkToFit="1"/>
      <protection locked="0"/>
    </xf>
    <xf numFmtId="0" fontId="1" fillId="2" borderId="33" xfId="52" applyFont="1" applyFill="1" applyBorder="1" applyAlignment="1">
      <alignment vertical="center"/>
    </xf>
    <xf numFmtId="0" fontId="1" fillId="2" borderId="34" xfId="52" applyFont="1" applyFill="1" applyBorder="1" applyAlignment="1">
      <alignment vertical="center"/>
    </xf>
    <xf numFmtId="43" fontId="43" fillId="2" borderId="34" xfId="60" applyNumberFormat="1" applyFont="1" applyFill="1" applyBorder="1" applyAlignment="1" applyProtection="1">
      <alignment horizontal="left" vertical="center" shrinkToFit="1"/>
      <protection locked="0"/>
    </xf>
    <xf numFmtId="181" fontId="42" fillId="2" borderId="35" xfId="60" applyNumberFormat="1" applyFont="1" applyFill="1" applyBorder="1" applyAlignment="1" applyProtection="1">
      <alignment horizontal="left" vertical="center"/>
      <protection locked="0"/>
    </xf>
    <xf numFmtId="181" fontId="42" fillId="2" borderId="36" xfId="60" applyNumberFormat="1" applyFont="1" applyFill="1" applyBorder="1" applyAlignment="1" applyProtection="1">
      <alignment horizontal="left" vertical="center"/>
      <protection locked="0"/>
    </xf>
    <xf numFmtId="181" fontId="42" fillId="2" borderId="37" xfId="60" applyNumberFormat="1" applyFont="1" applyFill="1" applyBorder="1" applyAlignment="1" applyProtection="1">
      <alignment horizontal="left" vertical="center"/>
      <protection locked="0"/>
    </xf>
    <xf numFmtId="43" fontId="43" fillId="2" borderId="38" xfId="60" applyNumberFormat="1" applyFont="1" applyFill="1" applyBorder="1" applyAlignment="1" applyProtection="1">
      <alignment horizontal="left" vertical="center" shrinkToFit="1"/>
      <protection locked="0"/>
    </xf>
    <xf numFmtId="182" fontId="44" fillId="2" borderId="0" xfId="60" applyNumberFormat="1" applyFont="1" applyFill="1" applyBorder="1" applyAlignment="1" applyProtection="1">
      <alignment horizontal="left" vertical="center"/>
      <protection locked="0"/>
    </xf>
    <xf numFmtId="0" fontId="45" fillId="0" borderId="16" xfId="54" applyFont="1" applyFill="1" applyBorder="1" applyAlignment="1">
      <alignment horizontal="center" vertical="center" wrapText="1"/>
    </xf>
    <xf numFmtId="0" fontId="45" fillId="0" borderId="39" xfId="54" applyFont="1" applyFill="1" applyBorder="1" applyAlignment="1">
      <alignment horizontal="center" vertical="center" wrapText="1"/>
    </xf>
    <xf numFmtId="183" fontId="45" fillId="0" borderId="39" xfId="54" applyNumberFormat="1" applyFont="1" applyFill="1" applyBorder="1" applyAlignment="1">
      <alignment horizontal="center" vertical="center" wrapText="1"/>
    </xf>
    <xf numFmtId="184" fontId="45" fillId="0" borderId="39" xfId="54" applyNumberFormat="1" applyFont="1" applyFill="1" applyBorder="1" applyAlignment="1">
      <alignment horizontal="center" vertical="center" wrapText="1"/>
    </xf>
    <xf numFmtId="0" fontId="45" fillId="0" borderId="40" xfId="54" applyFont="1" applyFill="1" applyBorder="1" applyAlignment="1">
      <alignment horizontal="center" vertical="center" wrapText="1"/>
    </xf>
    <xf numFmtId="0" fontId="27" fillId="0" borderId="31" xfId="54" applyFont="1" applyFill="1" applyBorder="1" applyAlignment="1">
      <alignment horizontal="center" vertical="center"/>
    </xf>
    <xf numFmtId="0" fontId="27" fillId="0" borderId="1" xfId="54" applyFont="1" applyFill="1" applyBorder="1" applyAlignment="1">
      <alignment horizontal="center" vertical="center"/>
    </xf>
    <xf numFmtId="43" fontId="27" fillId="0" borderId="1" xfId="54" applyNumberFormat="1" applyFont="1" applyFill="1" applyBorder="1" applyAlignment="1">
      <alignment horizontal="left" vertical="center"/>
    </xf>
    <xf numFmtId="183" fontId="27" fillId="0" borderId="1" xfId="54" applyNumberFormat="1" applyFont="1" applyFill="1" applyBorder="1" applyAlignment="1">
      <alignment horizontal="center" vertical="center"/>
    </xf>
    <xf numFmtId="184" fontId="27" fillId="0" borderId="1" xfId="54" applyNumberFormat="1" applyFont="1" applyFill="1" applyBorder="1" applyAlignment="1">
      <alignment horizontal="right" vertical="center"/>
    </xf>
    <xf numFmtId="0" fontId="27" fillId="0" borderId="32" xfId="54" applyFont="1" applyFill="1" applyBorder="1" applyAlignment="1">
      <alignment horizontal="left" vertical="center"/>
    </xf>
    <xf numFmtId="43" fontId="27" fillId="0" borderId="1" xfId="54" applyNumberFormat="1" applyFont="1" applyFill="1" applyBorder="1" applyAlignment="1">
      <alignment vertical="center"/>
    </xf>
    <xf numFmtId="43" fontId="27" fillId="0" borderId="1" xfId="54" applyNumberFormat="1" applyFont="1" applyFill="1" applyBorder="1" applyAlignment="1">
      <alignment horizontal="center" vertical="center"/>
    </xf>
    <xf numFmtId="0" fontId="27" fillId="0" borderId="32" xfId="54" applyFont="1" applyFill="1" applyBorder="1" applyAlignment="1">
      <alignment vertical="center" wrapText="1"/>
    </xf>
    <xf numFmtId="43" fontId="46" fillId="0" borderId="1" xfId="54" applyNumberFormat="1" applyFont="1" applyFill="1" applyBorder="1" applyAlignment="1">
      <alignment horizontal="center" vertical="center"/>
    </xf>
    <xf numFmtId="184" fontId="46" fillId="0" borderId="1" xfId="54" applyNumberFormat="1" applyFont="1" applyFill="1" applyBorder="1" applyAlignment="1">
      <alignment horizontal="right" vertical="center"/>
    </xf>
    <xf numFmtId="0" fontId="27" fillId="0" borderId="32" xfId="54" applyFont="1" applyFill="1" applyBorder="1" applyAlignment="1">
      <alignment vertical="center"/>
    </xf>
    <xf numFmtId="0" fontId="27" fillId="0" borderId="1" xfId="54" applyFont="1" applyFill="1" applyBorder="1" applyAlignment="1">
      <alignment horizontal="center" vertical="center" wrapText="1"/>
    </xf>
    <xf numFmtId="10" fontId="46" fillId="0" borderId="1" xfId="54" applyNumberFormat="1" applyFont="1" applyFill="1" applyBorder="1" applyAlignment="1">
      <alignment horizontal="center" vertical="center"/>
    </xf>
    <xf numFmtId="0" fontId="47" fillId="5" borderId="31" xfId="54" applyFont="1" applyFill="1" applyBorder="1" applyAlignment="1">
      <alignment horizontal="center" vertical="center"/>
    </xf>
    <xf numFmtId="0" fontId="47" fillId="5" borderId="1" xfId="54" applyFont="1" applyFill="1" applyBorder="1" applyAlignment="1">
      <alignment horizontal="center" vertical="center"/>
    </xf>
    <xf numFmtId="184" fontId="47" fillId="5" borderId="1" xfId="54" applyNumberFormat="1" applyFont="1" applyFill="1" applyBorder="1" applyAlignment="1">
      <alignment vertical="center"/>
    </xf>
    <xf numFmtId="0" fontId="27" fillId="5" borderId="32" xfId="54" applyFont="1" applyFill="1" applyBorder="1" applyAlignment="1">
      <alignment horizontal="left" vertical="center"/>
    </xf>
    <xf numFmtId="0" fontId="47" fillId="5" borderId="33" xfId="54" applyFont="1" applyFill="1" applyBorder="1" applyAlignment="1">
      <alignment horizontal="center" vertical="center"/>
    </xf>
    <xf numFmtId="0" fontId="47" fillId="5" borderId="34" xfId="54" applyFont="1" applyFill="1" applyBorder="1" applyAlignment="1">
      <alignment horizontal="center" vertical="center"/>
    </xf>
    <xf numFmtId="184" fontId="47" fillId="5" borderId="34" xfId="54" applyNumberFormat="1" applyFont="1" applyFill="1" applyBorder="1" applyAlignment="1">
      <alignment vertical="center"/>
    </xf>
    <xf numFmtId="0" fontId="27" fillId="5" borderId="38" xfId="54" applyFont="1" applyFill="1" applyBorder="1" applyAlignment="1">
      <alignment horizontal="left" vertical="center"/>
    </xf>
    <xf numFmtId="179" fontId="36" fillId="2" borderId="0" xfId="60" applyNumberFormat="1" applyFont="1" applyFill="1" applyBorder="1" applyAlignment="1" applyProtection="1">
      <alignment horizontal="right" vertical="center"/>
      <protection locked="0"/>
    </xf>
    <xf numFmtId="0" fontId="21" fillId="2" borderId="0" xfId="59" applyFont="1" applyFill="1" applyBorder="1" applyAlignment="1">
      <alignment horizontal="right" vertical="center"/>
    </xf>
    <xf numFmtId="14" fontId="34" fillId="2" borderId="0" xfId="0" applyNumberFormat="1" applyFont="1" applyFill="1" applyBorder="1" applyAlignment="1" applyProtection="1">
      <alignment horizontal="left" vertical="center"/>
      <protection locked="0"/>
    </xf>
    <xf numFmtId="0" fontId="48" fillId="2" borderId="0" xfId="59" applyNumberFormat="1" applyFont="1" applyFill="1" applyBorder="1" applyAlignment="1" applyProtection="1">
      <alignment horizontal="right" vertical="center"/>
      <protection locked="0"/>
    </xf>
    <xf numFmtId="0" fontId="49" fillId="2" borderId="0" xfId="59" applyNumberFormat="1" applyFont="1" applyFill="1" applyBorder="1" applyAlignment="1" applyProtection="1">
      <alignment horizontal="left" vertical="center"/>
      <protection locked="0"/>
    </xf>
    <xf numFmtId="0" fontId="50" fillId="2" borderId="0" xfId="59" applyNumberFormat="1" applyFont="1" applyFill="1" applyBorder="1" applyAlignment="1" applyProtection="1">
      <alignment horizontal="right" vertical="center"/>
      <protection locked="0"/>
    </xf>
    <xf numFmtId="0" fontId="51" fillId="2" borderId="0" xfId="59" applyNumberFormat="1" applyFont="1" applyFill="1" applyBorder="1" applyAlignment="1" applyProtection="1">
      <alignment horizontal="left" vertical="center"/>
      <protection locked="0"/>
    </xf>
    <xf numFmtId="0" fontId="52" fillId="2" borderId="0" xfId="59" applyNumberFormat="1" applyFont="1" applyFill="1" applyBorder="1" applyAlignment="1" applyProtection="1">
      <alignment horizontal="left" vertical="center"/>
      <protection locked="0"/>
    </xf>
    <xf numFmtId="0" fontId="53" fillId="2" borderId="0" xfId="59" applyNumberFormat="1" applyFont="1" applyFill="1" applyBorder="1" applyAlignment="1" applyProtection="1">
      <alignment horizontal="left" vertical="center"/>
      <protection locked="0"/>
    </xf>
    <xf numFmtId="0" fontId="54" fillId="2" borderId="0" xfId="59" applyNumberFormat="1" applyFont="1" applyFill="1" applyBorder="1" applyAlignment="1" applyProtection="1">
      <alignment horizontal="left" vertical="center"/>
      <protection locked="0"/>
    </xf>
    <xf numFmtId="0" fontId="37" fillId="2" borderId="0" xfId="56" applyFont="1" applyFill="1" applyBorder="1" applyAlignment="1">
      <alignment horizontal="left" vertical="center"/>
    </xf>
    <xf numFmtId="0" fontId="37" fillId="2" borderId="0" xfId="56" applyFont="1" applyFill="1" applyAlignment="1">
      <alignment horizontal="left" vertical="center"/>
    </xf>
    <xf numFmtId="0" fontId="53" fillId="2" borderId="0" xfId="59" applyNumberFormat="1" applyFont="1" applyFill="1" applyBorder="1" applyAlignment="1" applyProtection="1">
      <alignment horizontal="right" vertical="center"/>
      <protection locked="0"/>
    </xf>
    <xf numFmtId="0" fontId="37" fillId="2" borderId="0" xfId="56" applyFont="1" applyFill="1" applyBorder="1" applyAlignment="1">
      <alignment horizontal="left" vertical="center" wrapText="1"/>
    </xf>
    <xf numFmtId="0" fontId="37" fillId="2" borderId="0" xfId="56" applyFont="1" applyFill="1" applyAlignment="1">
      <alignment horizontal="left" vertical="center" wrapText="1"/>
    </xf>
    <xf numFmtId="49" fontId="55" fillId="2" borderId="0" xfId="59" applyNumberFormat="1" applyFont="1" applyFill="1" applyBorder="1" applyAlignment="1" applyProtection="1">
      <alignment horizontal="left" vertical="center"/>
      <protection locked="0"/>
    </xf>
    <xf numFmtId="0" fontId="56" fillId="2" borderId="0" xfId="0" applyFont="1" applyFill="1" applyBorder="1" applyAlignment="1">
      <alignment horizontal="left" vertical="center"/>
    </xf>
    <xf numFmtId="0" fontId="57" fillId="2" borderId="0" xfId="0" applyFont="1" applyFill="1" applyAlignment="1">
      <alignment vertical="center"/>
    </xf>
    <xf numFmtId="49" fontId="44" fillId="2" borderId="0" xfId="60" applyNumberFormat="1" applyFont="1" applyFill="1" applyBorder="1" applyAlignment="1" applyProtection="1">
      <alignment horizontal="left" vertical="center"/>
      <protection locked="0"/>
    </xf>
    <xf numFmtId="49" fontId="35" fillId="2" borderId="0" xfId="59" applyNumberFormat="1" applyFont="1" applyFill="1" applyBorder="1" applyAlignment="1" applyProtection="1">
      <alignment horizontal="left" vertical="center"/>
      <protection locked="0"/>
    </xf>
    <xf numFmtId="49" fontId="21" fillId="2" borderId="0" xfId="59" applyNumberFormat="1" applyFont="1" applyFill="1" applyBorder="1" applyAlignment="1" applyProtection="1">
      <alignment horizontal="left" vertical="center"/>
      <protection locked="0"/>
    </xf>
    <xf numFmtId="49" fontId="36" fillId="2" borderId="0" xfId="60" applyNumberFormat="1" applyFont="1" applyFill="1" applyBorder="1" applyAlignment="1" applyProtection="1">
      <alignment horizontal="left" vertical="center"/>
      <protection locked="0"/>
    </xf>
    <xf numFmtId="49" fontId="26" fillId="2" borderId="0" xfId="60" applyNumberFormat="1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>
      <alignment horizontal="left" vertical="center" wrapText="1"/>
    </xf>
    <xf numFmtId="49" fontId="15" fillId="0" borderId="1" xfId="0" applyNumberFormat="1" applyFont="1" applyFill="1" applyBorder="1" applyAlignment="1" quotePrefix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㼿㼿㼿㼿㼿" xfId="18"/>
    <cellStyle name="㼿㼿㼿㼿?" xfId="19"/>
    <cellStyle name="常规 3 2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3232" xfId="52"/>
    <cellStyle name="常规 2" xfId="53"/>
    <cellStyle name="常规_0705 UL South CS meeting (chonghua)" xfId="54"/>
    <cellStyle name="常规 2 10 10" xfId="55"/>
    <cellStyle name="常规 3" xfId="56"/>
    <cellStyle name="匿㼿㼿㼿㼿㼿" xfId="57"/>
    <cellStyle name="㼿" xfId="58"/>
    <cellStyle name="㼿㼿㼿㼿? 2" xfId="59"/>
    <cellStyle name="㼿㼿㼿㼿㼿㼿㼿" xfId="60"/>
  </cellStyles>
  <dxfs count="4">
    <dxf>
      <fill>
        <patternFill patternType="solid">
          <bgColor indexed="45"/>
        </patternFill>
      </fill>
    </dxf>
    <dxf>
      <fill>
        <patternFill patternType="solid">
          <bgColor indexed="43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2</xdr:row>
      <xdr:rowOff>95250</xdr:rowOff>
    </xdr:to>
    <xdr:pic>
      <xdr:nvPicPr>
        <xdr:cNvPr id="1041" name="图片 4" descr="cid:_Foxmail.1@6377c9cf-32a5-0363-4d93-1ccf8febe0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24098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workbookViewId="0">
      <selection activeCell="H24" sqref="H24"/>
    </sheetView>
  </sheetViews>
  <sheetFormatPr defaultColWidth="9" defaultRowHeight="13.5"/>
  <cols>
    <col min="1" max="2" width="9" style="1"/>
    <col min="3" max="3" width="10.75" style="1" customWidth="1"/>
    <col min="4" max="4" width="16.75" style="1" customWidth="1"/>
    <col min="5" max="5" width="11.75" style="1" customWidth="1"/>
    <col min="6" max="6" width="9" style="1"/>
    <col min="7" max="7" width="10.75" style="1" customWidth="1"/>
    <col min="8" max="12" width="9" style="1"/>
    <col min="13" max="13" width="9.5" style="1" customWidth="1"/>
    <col min="14" max="14" width="16.5" style="1" customWidth="1"/>
    <col min="15" max="16384" width="9" style="1"/>
  </cols>
  <sheetData>
    <row r="1" ht="25.5" spans="1:14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ht="14.25" spans="1:14">
      <c r="A2" s="86"/>
      <c r="B2" s="87"/>
      <c r="C2" s="87"/>
      <c r="D2" s="88"/>
      <c r="E2" s="88"/>
      <c r="F2" s="88"/>
      <c r="G2" s="86"/>
      <c r="H2" s="86"/>
      <c r="I2" s="86"/>
      <c r="J2" s="88"/>
      <c r="K2" s="88"/>
      <c r="L2" s="88"/>
      <c r="M2" s="88"/>
      <c r="N2" s="88"/>
    </row>
    <row r="3" spans="1:14">
      <c r="A3" s="89"/>
      <c r="B3" s="90"/>
      <c r="C3" s="91"/>
      <c r="D3" s="92"/>
      <c r="E3" s="93"/>
      <c r="F3" s="93"/>
      <c r="G3" s="94"/>
      <c r="H3" s="95"/>
      <c r="I3" s="90"/>
      <c r="J3" s="91"/>
      <c r="K3" s="92"/>
      <c r="L3" s="163"/>
      <c r="M3" s="88"/>
      <c r="N3" s="88"/>
    </row>
    <row r="4" spans="1:14">
      <c r="A4" s="89"/>
      <c r="B4" s="96" t="s">
        <v>1</v>
      </c>
      <c r="C4" s="96"/>
      <c r="D4" s="96"/>
      <c r="E4" s="96"/>
      <c r="F4" s="97"/>
      <c r="G4" s="96"/>
      <c r="H4" s="95"/>
      <c r="K4" s="88"/>
      <c r="L4" s="164"/>
      <c r="M4" s="165"/>
      <c r="N4" s="88"/>
    </row>
    <row r="5" spans="1:14">
      <c r="A5" s="98"/>
      <c r="B5" s="99" t="s">
        <v>2</v>
      </c>
      <c r="C5" s="92"/>
      <c r="D5" s="92"/>
      <c r="E5" s="92"/>
      <c r="F5" s="92"/>
      <c r="G5" s="92"/>
      <c r="H5" s="100"/>
      <c r="I5" s="95"/>
      <c r="J5" s="90"/>
      <c r="K5" s="91"/>
      <c r="L5" s="163"/>
      <c r="M5" s="88"/>
      <c r="N5" s="88"/>
    </row>
    <row r="6" ht="9.75" customHeight="1" spans="1:14">
      <c r="A6" s="101"/>
      <c r="B6" s="101"/>
      <c r="C6" s="101"/>
      <c r="D6" s="101"/>
      <c r="E6" s="101"/>
      <c r="F6" s="101"/>
      <c r="G6" s="101"/>
      <c r="H6" s="101"/>
      <c r="I6" s="166"/>
      <c r="J6" s="166"/>
      <c r="K6" s="167"/>
      <c r="L6" s="167"/>
      <c r="M6" s="167"/>
      <c r="N6" s="167"/>
    </row>
    <row r="7" ht="15" spans="1:14">
      <c r="A7" s="101"/>
      <c r="B7" s="102" t="s">
        <v>3</v>
      </c>
      <c r="C7" s="103"/>
      <c r="D7" s="103"/>
      <c r="E7" s="103"/>
      <c r="F7" s="103"/>
      <c r="G7" s="103"/>
      <c r="H7" s="103"/>
      <c r="I7" s="168" t="s">
        <v>4</v>
      </c>
      <c r="J7" s="168"/>
      <c r="K7" s="169"/>
      <c r="L7" s="87"/>
      <c r="M7" s="87"/>
      <c r="N7" s="170"/>
    </row>
    <row r="8" ht="14.25" spans="1:14">
      <c r="A8" s="101"/>
      <c r="B8" s="104" t="s">
        <v>5</v>
      </c>
      <c r="C8" s="105"/>
      <c r="D8" s="105"/>
      <c r="E8" s="106">
        <f>D10</f>
        <v>9630.66</v>
      </c>
      <c r="F8" s="107"/>
      <c r="G8" s="107"/>
      <c r="H8" s="108"/>
      <c r="I8" s="171"/>
      <c r="J8" s="172" t="s">
        <v>6</v>
      </c>
      <c r="K8" s="172"/>
      <c r="L8" s="172"/>
      <c r="M8" s="172"/>
      <c r="N8" s="172"/>
    </row>
    <row r="9" ht="14.25" spans="1:14">
      <c r="A9" s="101"/>
      <c r="B9" s="109" t="s">
        <v>7</v>
      </c>
      <c r="C9" s="110"/>
      <c r="D9" s="110"/>
      <c r="E9" s="111">
        <f>G24</f>
        <v>9630.66</v>
      </c>
      <c r="F9" s="112"/>
      <c r="G9" s="112"/>
      <c r="H9" s="113"/>
      <c r="I9" s="172"/>
      <c r="J9" s="173" t="s">
        <v>8</v>
      </c>
      <c r="K9" s="173"/>
      <c r="L9" s="173"/>
      <c r="M9" s="173"/>
      <c r="N9" s="174"/>
    </row>
    <row r="10" ht="15" spans="1:14">
      <c r="A10" s="101"/>
      <c r="B10" s="114" t="s">
        <v>9</v>
      </c>
      <c r="C10" s="115"/>
      <c r="D10" s="116">
        <f>G24</f>
        <v>9630.66</v>
      </c>
      <c r="E10" s="117" t="s">
        <v>10</v>
      </c>
      <c r="F10" s="118"/>
      <c r="G10" s="119"/>
      <c r="H10" s="120">
        <v>0</v>
      </c>
      <c r="I10" s="175"/>
      <c r="J10" s="176" t="s">
        <v>11</v>
      </c>
      <c r="K10" s="176"/>
      <c r="L10" s="176"/>
      <c r="M10" s="176"/>
      <c r="N10" s="177"/>
    </row>
    <row r="11" ht="14.25" spans="1:14">
      <c r="A11" s="101"/>
      <c r="B11" s="121" t="s">
        <v>12</v>
      </c>
      <c r="C11" s="122"/>
      <c r="D11" s="123"/>
      <c r="E11" s="124" t="s">
        <v>13</v>
      </c>
      <c r="F11" s="125"/>
      <c r="G11" s="126"/>
      <c r="H11" s="127"/>
      <c r="I11" s="178"/>
      <c r="J11" s="179"/>
      <c r="K11" s="178"/>
      <c r="L11" s="178"/>
      <c r="M11" s="178"/>
      <c r="N11" s="180"/>
    </row>
    <row r="12" spans="1:14">
      <c r="A12" s="98"/>
      <c r="B12" s="121" t="s">
        <v>14</v>
      </c>
      <c r="C12" s="122"/>
      <c r="D12" s="123">
        <v>0</v>
      </c>
      <c r="E12" s="124" t="s">
        <v>15</v>
      </c>
      <c r="F12" s="125"/>
      <c r="G12" s="126"/>
      <c r="H12" s="127"/>
      <c r="I12" s="181"/>
      <c r="J12" s="182"/>
      <c r="K12" s="183"/>
      <c r="L12" s="183"/>
      <c r="M12" s="183"/>
      <c r="N12" s="183"/>
    </row>
    <row r="13" ht="14.25" spans="1:14">
      <c r="A13" s="88"/>
      <c r="B13" s="128" t="s">
        <v>16</v>
      </c>
      <c r="C13" s="129"/>
      <c r="D13" s="130">
        <v>0</v>
      </c>
      <c r="E13" s="131"/>
      <c r="F13" s="132"/>
      <c r="G13" s="133"/>
      <c r="H13" s="134"/>
      <c r="I13" s="101"/>
      <c r="J13" s="184"/>
      <c r="K13" s="185"/>
      <c r="L13" s="185"/>
      <c r="M13" s="185"/>
      <c r="N13" s="185"/>
    </row>
    <row r="14" ht="5.25" customHeight="1" spans="1:14">
      <c r="A14" s="135"/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</row>
    <row r="15" spans="1:14">
      <c r="A15" s="88" t="s">
        <v>17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</row>
    <row r="16" ht="3" customHeight="1" spans="1:14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</row>
    <row r="17" ht="18.75" spans="2:13">
      <c r="B17" s="136" t="s">
        <v>18</v>
      </c>
      <c r="C17" s="137" t="s">
        <v>19</v>
      </c>
      <c r="D17" s="137" t="s">
        <v>20</v>
      </c>
      <c r="E17" s="137"/>
      <c r="F17" s="138" t="s">
        <v>21</v>
      </c>
      <c r="G17" s="139" t="s">
        <v>22</v>
      </c>
      <c r="H17" s="140" t="s">
        <v>23</v>
      </c>
      <c r="J17" s="186" t="s">
        <v>24</v>
      </c>
      <c r="K17" s="186"/>
      <c r="L17" s="186"/>
      <c r="M17" s="186"/>
    </row>
    <row r="18" ht="16.5" spans="2:13">
      <c r="B18" s="141">
        <v>1</v>
      </c>
      <c r="C18" s="142" t="s">
        <v>25</v>
      </c>
      <c r="D18" s="143" t="s">
        <v>26</v>
      </c>
      <c r="E18" s="143"/>
      <c r="F18" s="144" t="s">
        <v>27</v>
      </c>
      <c r="G18" s="145" t="s">
        <v>27</v>
      </c>
      <c r="H18" s="146"/>
      <c r="J18" s="186"/>
      <c r="K18" s="186"/>
      <c r="L18" s="186"/>
      <c r="M18" s="186"/>
    </row>
    <row r="19" ht="16.5" spans="2:13">
      <c r="B19" s="141">
        <v>2</v>
      </c>
      <c r="C19" s="142"/>
      <c r="D19" s="147" t="s">
        <v>28</v>
      </c>
      <c r="E19" s="148" t="s">
        <v>29</v>
      </c>
      <c r="F19" s="144">
        <v>2</v>
      </c>
      <c r="G19" s="145">
        <f>客户账单!AX14</f>
        <v>7710.66</v>
      </c>
      <c r="H19" s="149"/>
      <c r="J19" s="186"/>
      <c r="K19" s="186"/>
      <c r="L19" s="186"/>
      <c r="M19" s="186"/>
    </row>
    <row r="20" ht="16.5" spans="2:13">
      <c r="B20" s="141">
        <v>3</v>
      </c>
      <c r="C20" s="142"/>
      <c r="D20" s="147" t="s">
        <v>30</v>
      </c>
      <c r="E20" s="148" t="s">
        <v>29</v>
      </c>
      <c r="F20" s="144">
        <v>1</v>
      </c>
      <c r="G20" s="145">
        <f>客户账单!AZ14</f>
        <v>1440</v>
      </c>
      <c r="H20" s="149"/>
      <c r="J20" s="186"/>
      <c r="K20" s="186"/>
      <c r="L20" s="186"/>
      <c r="M20" s="186"/>
    </row>
    <row r="21" ht="16.5" spans="2:13">
      <c r="B21" s="141">
        <v>6</v>
      </c>
      <c r="C21" s="142"/>
      <c r="D21" s="150" t="s">
        <v>31</v>
      </c>
      <c r="E21" s="150"/>
      <c r="F21" s="144">
        <f>F22</f>
        <v>6</v>
      </c>
      <c r="G21" s="151">
        <f>SUM(G19:G20)</f>
        <v>9150.66</v>
      </c>
      <c r="H21" s="152"/>
      <c r="J21" s="186"/>
      <c r="K21" s="186"/>
      <c r="L21" s="186"/>
      <c r="M21" s="186"/>
    </row>
    <row r="22" ht="16.5" spans="2:13">
      <c r="B22" s="141">
        <v>7</v>
      </c>
      <c r="C22" s="142" t="s">
        <v>32</v>
      </c>
      <c r="D22" s="150" t="s">
        <v>33</v>
      </c>
      <c r="E22" s="150"/>
      <c r="F22" s="144">
        <f>G22/80</f>
        <v>6</v>
      </c>
      <c r="G22" s="151">
        <f>客户账单!BB14</f>
        <v>480</v>
      </c>
      <c r="H22" s="146"/>
      <c r="J22" s="186"/>
      <c r="K22" s="186"/>
      <c r="L22" s="186"/>
      <c r="M22" s="186"/>
    </row>
    <row r="23" ht="16.5" spans="2:13">
      <c r="B23" s="141">
        <v>8</v>
      </c>
      <c r="C23" s="153" t="s">
        <v>34</v>
      </c>
      <c r="D23" s="154">
        <v>0.056</v>
      </c>
      <c r="E23" s="154"/>
      <c r="F23" s="154"/>
      <c r="G23" s="151">
        <v>0</v>
      </c>
      <c r="H23" s="146"/>
      <c r="J23" s="186"/>
      <c r="K23" s="186"/>
      <c r="L23" s="186"/>
      <c r="M23" s="186"/>
    </row>
    <row r="24" ht="16.5" spans="2:8">
      <c r="B24" s="155" t="s">
        <v>35</v>
      </c>
      <c r="C24" s="156"/>
      <c r="D24" s="156"/>
      <c r="E24" s="156"/>
      <c r="F24" s="156"/>
      <c r="G24" s="157">
        <f>G21+G22+G23</f>
        <v>9630.66</v>
      </c>
      <c r="H24" s="158"/>
    </row>
    <row r="25" ht="17.25" spans="2:8">
      <c r="B25" s="159" t="s">
        <v>36</v>
      </c>
      <c r="C25" s="160"/>
      <c r="D25" s="160"/>
      <c r="E25" s="160"/>
      <c r="F25" s="160"/>
      <c r="G25" s="161">
        <f>G24</f>
        <v>9630.66</v>
      </c>
      <c r="H25" s="162"/>
    </row>
    <row r="26" ht="14.25"/>
  </sheetData>
  <mergeCells count="31">
    <mergeCell ref="A1:N1"/>
    <mergeCell ref="B4:F4"/>
    <mergeCell ref="B7:H7"/>
    <mergeCell ref="I7:J7"/>
    <mergeCell ref="B8:D8"/>
    <mergeCell ref="E8:H8"/>
    <mergeCell ref="J8:N8"/>
    <mergeCell ref="B9:D9"/>
    <mergeCell ref="E9:H9"/>
    <mergeCell ref="J9:N9"/>
    <mergeCell ref="B10:C10"/>
    <mergeCell ref="E10:G10"/>
    <mergeCell ref="J10:N10"/>
    <mergeCell ref="B11:C11"/>
    <mergeCell ref="E11:G11"/>
    <mergeCell ref="B12:C12"/>
    <mergeCell ref="E12:G12"/>
    <mergeCell ref="K12:N12"/>
    <mergeCell ref="B13:C13"/>
    <mergeCell ref="E13:G13"/>
    <mergeCell ref="K13:N13"/>
    <mergeCell ref="A15:N15"/>
    <mergeCell ref="D17:E17"/>
    <mergeCell ref="D18:E18"/>
    <mergeCell ref="D21:E21"/>
    <mergeCell ref="D22:E22"/>
    <mergeCell ref="D23:F23"/>
    <mergeCell ref="B24:F24"/>
    <mergeCell ref="B25:F25"/>
    <mergeCell ref="C18:C21"/>
    <mergeCell ref="J17:M23"/>
  </mergeCells>
  <conditionalFormatting sqref="G20:H20 C21:H21 F19:F22">
    <cfRule type="cellIs" dxfId="0" priority="1" stopIfTrue="1" operator="equal">
      <formula>"信用卡"</formula>
    </cfRule>
    <cfRule type="cellIs" dxfId="1" priority="2" stopIfTrue="1" operator="equal">
      <formula>"現金"</formula>
    </cfRule>
  </conditionalFormatting>
  <pageMargins left="0.697916666666667" right="0.697916666666667" top="0.75" bottom="0.75" header="0.3" footer="0.3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9"/>
  <sheetViews>
    <sheetView workbookViewId="0">
      <selection activeCell="BC13" sqref="BC13"/>
    </sheetView>
  </sheetViews>
  <sheetFormatPr defaultColWidth="9" defaultRowHeight="16.5"/>
  <cols>
    <col min="1" max="1" width="5" customWidth="1"/>
    <col min="2" max="2" width="25" customWidth="1"/>
    <col min="3" max="3" width="7.375" customWidth="1"/>
    <col min="4" max="4" width="9.5" customWidth="1"/>
    <col min="5" max="5" width="8.25" customWidth="1"/>
    <col min="6" max="6" width="11.875" customWidth="1"/>
    <col min="7" max="7" width="27.375" customWidth="1"/>
    <col min="8" max="8" width="14" customWidth="1"/>
    <col min="9" max="9" width="14.375" customWidth="1"/>
    <col min="10" max="10" width="13.125" customWidth="1"/>
    <col min="11" max="11" width="15.125" customWidth="1"/>
    <col min="12" max="12" width="9.125" customWidth="1"/>
    <col min="13" max="14" width="9.25" customWidth="1"/>
    <col min="15" max="15" width="7.5" customWidth="1"/>
    <col min="16" max="16" width="11.25" customWidth="1"/>
    <col min="17" max="17" width="9.125" customWidth="1"/>
    <col min="18" max="21" width="9.25" customWidth="1"/>
    <col min="22" max="22" width="9.125" customWidth="1"/>
    <col min="23" max="26" width="9.25" customWidth="1"/>
    <col min="27" max="28" width="9.125" customWidth="1"/>
    <col min="29" max="29" width="9" customWidth="1"/>
    <col min="30" max="30" width="9.125" customWidth="1"/>
    <col min="31" max="31" width="9.25" customWidth="1"/>
    <col min="32" max="32" width="8.875" customWidth="1"/>
    <col min="33" max="33" width="9.125" customWidth="1"/>
    <col min="34" max="34" width="9.25" customWidth="1"/>
    <col min="35" max="35" width="11.125" customWidth="1"/>
    <col min="36" max="36" width="9.25" customWidth="1"/>
    <col min="37" max="37" width="8.5" customWidth="1"/>
    <col min="38" max="38" width="9.125" customWidth="1"/>
    <col min="39" max="42" width="9.25" customWidth="1"/>
    <col min="43" max="43" width="9.875" customWidth="1"/>
    <col min="44" max="44" width="9.375" customWidth="1"/>
    <col min="45" max="45" width="10.25" style="9" customWidth="1"/>
    <col min="46" max="46" width="10" style="9" customWidth="1"/>
    <col min="47" max="49" width="9.25" style="9" customWidth="1"/>
    <col min="50" max="50" width="9.25" customWidth="1"/>
    <col min="51" max="51" width="5.875" customWidth="1"/>
    <col min="52" max="52" width="8.375" customWidth="1"/>
    <col min="53" max="53" width="5.875" customWidth="1"/>
    <col min="54" max="54" width="8.875" customWidth="1"/>
    <col min="55" max="55" width="10.875" customWidth="1"/>
    <col min="56" max="56" width="40.25" style="10" customWidth="1"/>
    <col min="57" max="57" width="10.625" customWidth="1"/>
  </cols>
  <sheetData>
    <row r="1" s="1" customFormat="1" ht="41.25" customHeight="1" spans="1:56">
      <c r="A1" s="11" t="s">
        <v>37</v>
      </c>
      <c r="B1" s="12"/>
      <c r="C1" s="12"/>
      <c r="D1" s="12"/>
      <c r="E1" s="12"/>
      <c r="F1" s="12"/>
      <c r="G1" s="12"/>
      <c r="H1" s="12"/>
      <c r="I1" s="12"/>
      <c r="AS1" s="52"/>
      <c r="AT1" s="52"/>
      <c r="AU1" s="52"/>
      <c r="AV1" s="52"/>
      <c r="AW1" s="52"/>
      <c r="BD1" s="64"/>
    </row>
    <row r="2" s="2" customFormat="1" ht="19.5" customHeight="1" spans="1:56">
      <c r="A2" s="13" t="s">
        <v>38</v>
      </c>
      <c r="B2" s="13"/>
      <c r="C2" s="13"/>
      <c r="D2" s="13"/>
      <c r="E2" s="13"/>
      <c r="F2" s="13"/>
      <c r="G2" s="13"/>
      <c r="H2" s="13"/>
      <c r="I2" s="13"/>
      <c r="AS2" s="53"/>
      <c r="AT2" s="53"/>
      <c r="AU2" s="53"/>
      <c r="AV2" s="53"/>
      <c r="AW2" s="53"/>
      <c r="BD2" s="65"/>
    </row>
    <row r="3" s="1" customFormat="1" ht="17.25" customHeight="1" spans="1:56">
      <c r="A3" s="11"/>
      <c r="B3" s="12"/>
      <c r="C3" s="12"/>
      <c r="D3" s="12"/>
      <c r="E3" s="12"/>
      <c r="F3" s="12"/>
      <c r="G3" s="12"/>
      <c r="H3" s="12"/>
      <c r="I3" s="12"/>
      <c r="AS3" s="52"/>
      <c r="AT3" s="52"/>
      <c r="AU3" s="52"/>
      <c r="AV3" s="52"/>
      <c r="AW3" s="52"/>
      <c r="BD3" s="64"/>
    </row>
    <row r="4" s="3" customFormat="1" ht="22.5" customHeight="1" spans="1:56">
      <c r="A4" s="14" t="s">
        <v>18</v>
      </c>
      <c r="B4" s="15" t="s">
        <v>39</v>
      </c>
      <c r="C4" s="15" t="s">
        <v>40</v>
      </c>
      <c r="D4" s="14" t="s">
        <v>41</v>
      </c>
      <c r="E4" s="15" t="s">
        <v>42</v>
      </c>
      <c r="F4" s="15" t="s">
        <v>43</v>
      </c>
      <c r="G4" s="15" t="s">
        <v>44</v>
      </c>
      <c r="H4" s="15" t="s">
        <v>45</v>
      </c>
      <c r="I4" s="15" t="s">
        <v>46</v>
      </c>
      <c r="J4" s="15" t="s">
        <v>47</v>
      </c>
      <c r="K4" s="15" t="s">
        <v>48</v>
      </c>
      <c r="L4" s="43" t="s">
        <v>49</v>
      </c>
      <c r="M4" s="43"/>
      <c r="N4" s="43"/>
      <c r="O4" s="43"/>
      <c r="P4" s="43"/>
      <c r="Q4" s="43" t="s">
        <v>50</v>
      </c>
      <c r="R4" s="43"/>
      <c r="S4" s="43"/>
      <c r="T4" s="43"/>
      <c r="U4" s="43"/>
      <c r="V4" s="43" t="s">
        <v>51</v>
      </c>
      <c r="W4" s="43"/>
      <c r="X4" s="43"/>
      <c r="Y4" s="43"/>
      <c r="Z4" s="43"/>
      <c r="AA4" s="14" t="s">
        <v>52</v>
      </c>
      <c r="AB4" s="14"/>
      <c r="AC4" s="14"/>
      <c r="AD4" s="14" t="s">
        <v>53</v>
      </c>
      <c r="AE4" s="14"/>
      <c r="AF4" s="14"/>
      <c r="AG4" s="43" t="s">
        <v>54</v>
      </c>
      <c r="AH4" s="43"/>
      <c r="AI4" s="43"/>
      <c r="AJ4" s="43"/>
      <c r="AK4" s="43"/>
      <c r="AL4" s="14" t="s">
        <v>55</v>
      </c>
      <c r="AM4" s="14"/>
      <c r="AN4" s="14"/>
      <c r="AO4" s="14"/>
      <c r="AP4" s="14"/>
      <c r="AQ4" s="14" t="s">
        <v>56</v>
      </c>
      <c r="AR4" s="14"/>
      <c r="AS4" s="54" t="s">
        <v>57</v>
      </c>
      <c r="AT4" s="54" t="s">
        <v>58</v>
      </c>
      <c r="AU4" s="54" t="s">
        <v>58</v>
      </c>
      <c r="AV4" s="54" t="s">
        <v>58</v>
      </c>
      <c r="AW4" s="54" t="s">
        <v>58</v>
      </c>
      <c r="AX4" s="14" t="s">
        <v>59</v>
      </c>
      <c r="AY4" s="14"/>
      <c r="AZ4" s="14" t="s">
        <v>60</v>
      </c>
      <c r="BA4" s="14"/>
      <c r="BB4" s="14" t="s">
        <v>61</v>
      </c>
      <c r="BC4" s="14" t="s">
        <v>62</v>
      </c>
      <c r="BD4" s="66" t="s">
        <v>23</v>
      </c>
    </row>
    <row r="5" ht="22.5" customHeight="1" spans="1:56">
      <c r="A5" s="14" t="s">
        <v>18</v>
      </c>
      <c r="B5" s="16"/>
      <c r="C5" s="15"/>
      <c r="D5" s="14"/>
      <c r="E5" s="15"/>
      <c r="F5" s="17" t="s">
        <v>43</v>
      </c>
      <c r="G5" s="17" t="s">
        <v>44</v>
      </c>
      <c r="H5" s="15"/>
      <c r="I5" s="15"/>
      <c r="J5" s="15"/>
      <c r="K5" s="15"/>
      <c r="L5" s="44" t="s">
        <v>63</v>
      </c>
      <c r="M5" s="44" t="s">
        <v>64</v>
      </c>
      <c r="N5" s="44" t="s">
        <v>65</v>
      </c>
      <c r="O5" s="44" t="s">
        <v>66</v>
      </c>
      <c r="P5" s="44" t="s">
        <v>67</v>
      </c>
      <c r="Q5" s="44" t="s">
        <v>63</v>
      </c>
      <c r="R5" s="44" t="s">
        <v>64</v>
      </c>
      <c r="S5" s="44" t="s">
        <v>65</v>
      </c>
      <c r="T5" s="44" t="s">
        <v>66</v>
      </c>
      <c r="U5" s="44" t="s">
        <v>67</v>
      </c>
      <c r="V5" s="44" t="s">
        <v>63</v>
      </c>
      <c r="W5" s="44" t="s">
        <v>64</v>
      </c>
      <c r="X5" s="44" t="s">
        <v>65</v>
      </c>
      <c r="Y5" s="44" t="s">
        <v>66</v>
      </c>
      <c r="Z5" s="44" t="s">
        <v>67</v>
      </c>
      <c r="AA5" s="44" t="s">
        <v>63</v>
      </c>
      <c r="AB5" s="44" t="s">
        <v>68</v>
      </c>
      <c r="AC5" s="44" t="s">
        <v>22</v>
      </c>
      <c r="AD5" s="44" t="s">
        <v>63</v>
      </c>
      <c r="AE5" s="44" t="s">
        <v>68</v>
      </c>
      <c r="AF5" s="44" t="s">
        <v>22</v>
      </c>
      <c r="AG5" s="44" t="s">
        <v>63</v>
      </c>
      <c r="AH5" s="44" t="s">
        <v>64</v>
      </c>
      <c r="AI5" s="44" t="s">
        <v>65</v>
      </c>
      <c r="AJ5" s="44" t="s">
        <v>66</v>
      </c>
      <c r="AK5" s="44" t="s">
        <v>67</v>
      </c>
      <c r="AL5" s="44" t="s">
        <v>63</v>
      </c>
      <c r="AM5" s="44" t="s">
        <v>64</v>
      </c>
      <c r="AN5" s="44" t="s">
        <v>65</v>
      </c>
      <c r="AO5" s="44" t="s">
        <v>66</v>
      </c>
      <c r="AP5" s="44" t="s">
        <v>67</v>
      </c>
      <c r="AQ5" s="44" t="s">
        <v>69</v>
      </c>
      <c r="AR5" s="44" t="s">
        <v>70</v>
      </c>
      <c r="AS5" s="55" t="s">
        <v>71</v>
      </c>
      <c r="AT5" s="55" t="s">
        <v>72</v>
      </c>
      <c r="AU5" s="55" t="s">
        <v>73</v>
      </c>
      <c r="AV5" s="55" t="s">
        <v>74</v>
      </c>
      <c r="AW5" s="55" t="s">
        <v>31</v>
      </c>
      <c r="AX5" s="14"/>
      <c r="AY5" s="14"/>
      <c r="AZ5" s="14"/>
      <c r="BA5" s="14"/>
      <c r="BB5" s="14"/>
      <c r="BC5" s="14" t="s">
        <v>75</v>
      </c>
      <c r="BD5" s="66"/>
    </row>
    <row r="6" s="4" customFormat="1" ht="18" customHeight="1" spans="1:60">
      <c r="A6" s="18">
        <v>1</v>
      </c>
      <c r="B6" s="19" t="s">
        <v>76</v>
      </c>
      <c r="C6" s="20" t="s">
        <v>77</v>
      </c>
      <c r="D6" s="21" t="s">
        <v>78</v>
      </c>
      <c r="E6" s="19" t="s">
        <v>79</v>
      </c>
      <c r="F6" s="22" t="s">
        <v>80</v>
      </c>
      <c r="G6" s="23" t="s">
        <v>81</v>
      </c>
      <c r="H6" s="21" t="s">
        <v>82</v>
      </c>
      <c r="I6" s="21" t="s">
        <v>82</v>
      </c>
      <c r="J6" s="21" t="s">
        <v>83</v>
      </c>
      <c r="K6" s="21" t="s">
        <v>83</v>
      </c>
      <c r="L6" s="18">
        <v>3300</v>
      </c>
      <c r="M6" s="18">
        <v>0.16</v>
      </c>
      <c r="N6" s="18">
        <f t="shared" ref="N6:N11" si="0">ROUND(L6*M6,2)</f>
        <v>528</v>
      </c>
      <c r="O6" s="18">
        <v>0.08</v>
      </c>
      <c r="P6" s="18">
        <f t="shared" ref="P6:P11" si="1">ROUND(L6*O6,2)</f>
        <v>264</v>
      </c>
      <c r="Q6" s="18">
        <v>3300</v>
      </c>
      <c r="R6" s="18">
        <v>0.08</v>
      </c>
      <c r="S6" s="18">
        <f t="shared" ref="S6:S11" si="2">ROUND(Q6*R6,2)</f>
        <v>264</v>
      </c>
      <c r="T6" s="18">
        <v>0.02</v>
      </c>
      <c r="U6" s="18">
        <f t="shared" ref="U6:U11" si="3">ROUND(Q6*T6,2)</f>
        <v>66</v>
      </c>
      <c r="V6" s="18">
        <v>3300</v>
      </c>
      <c r="W6" s="18">
        <v>0.007</v>
      </c>
      <c r="X6" s="18">
        <f t="shared" ref="X6:X11" si="4">ROUND(V6*W6,2)</f>
        <v>23.1</v>
      </c>
      <c r="Y6" s="18">
        <v>0.003</v>
      </c>
      <c r="Z6" s="18">
        <f t="shared" ref="Z6:Z11" si="5">ROUND(V6*Y6,2)</f>
        <v>9.9</v>
      </c>
      <c r="AA6" s="18"/>
      <c r="AB6" s="18"/>
      <c r="AC6" s="18"/>
      <c r="AD6" s="18">
        <v>3300</v>
      </c>
      <c r="AE6" s="18">
        <v>0.002</v>
      </c>
      <c r="AF6" s="18">
        <f t="shared" ref="AF6:AF11" si="6">ROUND(AD6*AE6,2)</f>
        <v>6.6</v>
      </c>
      <c r="AG6" s="18">
        <v>3000</v>
      </c>
      <c r="AH6" s="18">
        <v>0.1</v>
      </c>
      <c r="AI6" s="18">
        <f t="shared" ref="AI6:AI10" si="7">ROUND(AG6*AH6,2)</f>
        <v>300</v>
      </c>
      <c r="AJ6" s="18">
        <v>0.06</v>
      </c>
      <c r="AK6" s="18">
        <f t="shared" ref="AK6:AK10" si="8">ROUND(AG6*AJ6,2)</f>
        <v>180</v>
      </c>
      <c r="AL6" s="50"/>
      <c r="AM6" s="18"/>
      <c r="AN6" s="18"/>
      <c r="AO6" s="18"/>
      <c r="AP6" s="19" t="s">
        <v>84</v>
      </c>
      <c r="AQ6" s="56">
        <v>5</v>
      </c>
      <c r="AR6" s="18"/>
      <c r="AS6" s="57">
        <f t="shared" ref="AS6:AS11" si="9">N6+S6+X6+AC6+AF6+AN6+AQ6</f>
        <v>826.7</v>
      </c>
      <c r="AT6" s="57">
        <f t="shared" ref="AT6:AT11" si="10">P6+U6+Z6</f>
        <v>339.9</v>
      </c>
      <c r="AU6" s="57">
        <f t="shared" ref="AU6:AU11" si="11">AI6</f>
        <v>300</v>
      </c>
      <c r="AV6" s="57">
        <f t="shared" ref="AV6:AV11" si="12">AK6</f>
        <v>180</v>
      </c>
      <c r="AW6" s="57">
        <f t="shared" ref="AW6:AW11" si="13">AV6+AS6+AT6+AU6</f>
        <v>1646.6</v>
      </c>
      <c r="AX6" s="67">
        <f t="shared" ref="AX6:AX11" si="14">AS6+AT6</f>
        <v>1166.6</v>
      </c>
      <c r="AY6" s="67"/>
      <c r="AZ6" s="67">
        <f t="shared" ref="AZ6:AZ11" si="15">AU6+AV6</f>
        <v>480</v>
      </c>
      <c r="BA6" s="67"/>
      <c r="BB6" s="68">
        <v>80</v>
      </c>
      <c r="BC6" s="67">
        <f t="shared" ref="BC6:BC11" si="16">AX6+AZ6+BB6</f>
        <v>1726.6</v>
      </c>
      <c r="BD6" s="69" t="s">
        <v>85</v>
      </c>
      <c r="BE6" s="81"/>
      <c r="BF6" s="82"/>
      <c r="BG6" s="82"/>
      <c r="BH6" s="83" t="s">
        <v>84</v>
      </c>
    </row>
    <row r="7" s="4" customFormat="1" ht="18" customHeight="1" spans="1:60">
      <c r="A7" s="18">
        <v>2</v>
      </c>
      <c r="B7" s="19" t="s">
        <v>76</v>
      </c>
      <c r="C7" s="20" t="s">
        <v>86</v>
      </c>
      <c r="D7" s="21" t="s">
        <v>78</v>
      </c>
      <c r="E7" s="19" t="s">
        <v>87</v>
      </c>
      <c r="F7" s="22" t="s">
        <v>88</v>
      </c>
      <c r="G7" s="187" t="s">
        <v>89</v>
      </c>
      <c r="H7" s="21" t="s">
        <v>82</v>
      </c>
      <c r="I7" s="21"/>
      <c r="J7" s="21" t="s">
        <v>83</v>
      </c>
      <c r="K7" s="21"/>
      <c r="L7" s="18">
        <v>3803</v>
      </c>
      <c r="M7" s="18">
        <v>0.14</v>
      </c>
      <c r="N7" s="18">
        <f t="shared" si="0"/>
        <v>532.42</v>
      </c>
      <c r="O7" s="18">
        <v>0.08</v>
      </c>
      <c r="P7" s="18">
        <f t="shared" si="1"/>
        <v>304.24</v>
      </c>
      <c r="Q7" s="18">
        <v>6175</v>
      </c>
      <c r="R7" s="18">
        <v>0.055</v>
      </c>
      <c r="S7" s="18">
        <f t="shared" si="2"/>
        <v>339.63</v>
      </c>
      <c r="T7" s="18">
        <v>0.02</v>
      </c>
      <c r="U7" s="18">
        <f t="shared" si="3"/>
        <v>123.5</v>
      </c>
      <c r="V7" s="18">
        <v>3803</v>
      </c>
      <c r="W7" s="18">
        <v>0.0032</v>
      </c>
      <c r="X7" s="18">
        <f t="shared" si="4"/>
        <v>12.17</v>
      </c>
      <c r="Y7" s="18">
        <v>0.002</v>
      </c>
      <c r="Z7" s="18">
        <f t="shared" si="5"/>
        <v>7.61</v>
      </c>
      <c r="AA7" s="18">
        <v>6175</v>
      </c>
      <c r="AB7" s="18">
        <v>0.0085</v>
      </c>
      <c r="AC7" s="18">
        <f t="shared" ref="AC7:AC11" si="17">ROUND(AA7*AB7,2)</f>
        <v>52.49</v>
      </c>
      <c r="AD7" s="18">
        <v>3000</v>
      </c>
      <c r="AE7" s="18">
        <v>0.0016</v>
      </c>
      <c r="AF7" s="18">
        <f t="shared" si="6"/>
        <v>4.8</v>
      </c>
      <c r="AG7" s="18"/>
      <c r="AH7" s="18"/>
      <c r="AI7" s="18"/>
      <c r="AJ7" s="18"/>
      <c r="AK7" s="18"/>
      <c r="AL7" s="50"/>
      <c r="AM7" s="18"/>
      <c r="AN7" s="18"/>
      <c r="AO7" s="18"/>
      <c r="AP7" s="19"/>
      <c r="AQ7" s="56">
        <v>26.76</v>
      </c>
      <c r="AR7" s="18"/>
      <c r="AS7" s="57">
        <f t="shared" si="9"/>
        <v>968.27</v>
      </c>
      <c r="AT7" s="57">
        <f t="shared" si="10"/>
        <v>435.35</v>
      </c>
      <c r="AU7" s="57">
        <f t="shared" si="11"/>
        <v>0</v>
      </c>
      <c r="AV7" s="57">
        <f t="shared" si="12"/>
        <v>0</v>
      </c>
      <c r="AW7" s="57">
        <f t="shared" si="13"/>
        <v>1403.62</v>
      </c>
      <c r="AX7" s="67">
        <f t="shared" si="14"/>
        <v>1403.62</v>
      </c>
      <c r="AY7" s="67"/>
      <c r="AZ7" s="67">
        <f t="shared" si="15"/>
        <v>0</v>
      </c>
      <c r="BA7" s="67"/>
      <c r="BB7" s="68">
        <v>80</v>
      </c>
      <c r="BC7" s="67">
        <f t="shared" si="16"/>
        <v>1483.62</v>
      </c>
      <c r="BD7" s="69" t="s">
        <v>85</v>
      </c>
      <c r="BE7" s="84"/>
      <c r="BF7" s="84"/>
      <c r="BG7" s="84"/>
      <c r="BH7" s="84"/>
    </row>
    <row r="8" s="4" customFormat="1" ht="18" customHeight="1" spans="1:60">
      <c r="A8" s="18"/>
      <c r="B8" s="19" t="s">
        <v>76</v>
      </c>
      <c r="C8" s="20" t="s">
        <v>77</v>
      </c>
      <c r="D8" s="21" t="s">
        <v>78</v>
      </c>
      <c r="E8" s="19" t="s">
        <v>79</v>
      </c>
      <c r="F8" s="22" t="s">
        <v>80</v>
      </c>
      <c r="G8" s="23" t="s">
        <v>81</v>
      </c>
      <c r="H8" s="21" t="s">
        <v>82</v>
      </c>
      <c r="I8" s="21" t="s">
        <v>82</v>
      </c>
      <c r="J8" s="21" t="s">
        <v>90</v>
      </c>
      <c r="K8" s="21" t="s">
        <v>90</v>
      </c>
      <c r="L8" s="18">
        <v>3300</v>
      </c>
      <c r="M8" s="18">
        <v>0.16</v>
      </c>
      <c r="N8" s="18">
        <f t="shared" si="0"/>
        <v>528</v>
      </c>
      <c r="O8" s="18">
        <v>0.08</v>
      </c>
      <c r="P8" s="18">
        <f t="shared" si="1"/>
        <v>264</v>
      </c>
      <c r="Q8" s="18">
        <v>3300</v>
      </c>
      <c r="R8" s="18">
        <v>0.08</v>
      </c>
      <c r="S8" s="18">
        <f t="shared" si="2"/>
        <v>264</v>
      </c>
      <c r="T8" s="18">
        <v>0.02</v>
      </c>
      <c r="U8" s="18">
        <f t="shared" si="3"/>
        <v>66</v>
      </c>
      <c r="V8" s="18">
        <v>3300</v>
      </c>
      <c r="W8" s="18">
        <v>0.007</v>
      </c>
      <c r="X8" s="18">
        <f t="shared" si="4"/>
        <v>23.1</v>
      </c>
      <c r="Y8" s="18">
        <v>0.003</v>
      </c>
      <c r="Z8" s="18">
        <f t="shared" si="5"/>
        <v>9.9</v>
      </c>
      <c r="AA8" s="18"/>
      <c r="AB8" s="18"/>
      <c r="AC8" s="18"/>
      <c r="AD8" s="18">
        <v>3300</v>
      </c>
      <c r="AE8" s="18">
        <v>0.002</v>
      </c>
      <c r="AF8" s="18">
        <f t="shared" si="6"/>
        <v>6.6</v>
      </c>
      <c r="AG8" s="18">
        <v>3000</v>
      </c>
      <c r="AH8" s="18">
        <v>0.1</v>
      </c>
      <c r="AI8" s="18">
        <f t="shared" si="7"/>
        <v>300</v>
      </c>
      <c r="AJ8" s="18">
        <v>0.06</v>
      </c>
      <c r="AK8" s="18">
        <f t="shared" si="8"/>
        <v>180</v>
      </c>
      <c r="AL8" s="50"/>
      <c r="AM8" s="18"/>
      <c r="AN8" s="18"/>
      <c r="AO8" s="18"/>
      <c r="AP8" s="19" t="s">
        <v>84</v>
      </c>
      <c r="AQ8" s="56">
        <v>5</v>
      </c>
      <c r="AR8" s="18"/>
      <c r="AS8" s="57">
        <f t="shared" si="9"/>
        <v>826.7</v>
      </c>
      <c r="AT8" s="57">
        <f t="shared" si="10"/>
        <v>339.9</v>
      </c>
      <c r="AU8" s="57">
        <f t="shared" si="11"/>
        <v>300</v>
      </c>
      <c r="AV8" s="57">
        <f t="shared" si="12"/>
        <v>180</v>
      </c>
      <c r="AW8" s="57">
        <f t="shared" si="13"/>
        <v>1646.6</v>
      </c>
      <c r="AX8" s="67">
        <f t="shared" si="14"/>
        <v>1166.6</v>
      </c>
      <c r="AY8" s="67"/>
      <c r="AZ8" s="67">
        <f t="shared" si="15"/>
        <v>480</v>
      </c>
      <c r="BA8" s="67"/>
      <c r="BB8" s="68">
        <v>80</v>
      </c>
      <c r="BC8" s="67">
        <f t="shared" si="16"/>
        <v>1726.6</v>
      </c>
      <c r="BD8" s="69" t="s">
        <v>85</v>
      </c>
      <c r="BE8" s="81"/>
      <c r="BF8" s="82"/>
      <c r="BG8" s="82"/>
      <c r="BH8" s="83" t="s">
        <v>84</v>
      </c>
    </row>
    <row r="9" s="4" customFormat="1" ht="18" customHeight="1" spans="1:60">
      <c r="A9" s="18"/>
      <c r="B9" s="19" t="s">
        <v>76</v>
      </c>
      <c r="C9" s="20" t="s">
        <v>86</v>
      </c>
      <c r="D9" s="21" t="s">
        <v>78</v>
      </c>
      <c r="E9" s="19" t="s">
        <v>87</v>
      </c>
      <c r="F9" s="22" t="s">
        <v>88</v>
      </c>
      <c r="G9" s="187" t="s">
        <v>89</v>
      </c>
      <c r="H9" s="21" t="s">
        <v>82</v>
      </c>
      <c r="I9" s="21"/>
      <c r="J9" s="21" t="s">
        <v>90</v>
      </c>
      <c r="K9" s="21"/>
      <c r="L9" s="18">
        <v>3803</v>
      </c>
      <c r="M9" s="18">
        <v>0.14</v>
      </c>
      <c r="N9" s="18">
        <f t="shared" si="0"/>
        <v>532.42</v>
      </c>
      <c r="O9" s="18">
        <v>0.08</v>
      </c>
      <c r="P9" s="18">
        <f t="shared" si="1"/>
        <v>304.24</v>
      </c>
      <c r="Q9" s="18">
        <v>6175</v>
      </c>
      <c r="R9" s="18">
        <v>0.055</v>
      </c>
      <c r="S9" s="18">
        <f t="shared" si="2"/>
        <v>339.63</v>
      </c>
      <c r="T9" s="18">
        <v>0.02</v>
      </c>
      <c r="U9" s="18">
        <f t="shared" si="3"/>
        <v>123.5</v>
      </c>
      <c r="V9" s="18">
        <v>3803</v>
      </c>
      <c r="W9" s="18">
        <v>0.0032</v>
      </c>
      <c r="X9" s="18">
        <f t="shared" si="4"/>
        <v>12.17</v>
      </c>
      <c r="Y9" s="18">
        <v>0.002</v>
      </c>
      <c r="Z9" s="18">
        <f t="shared" si="5"/>
        <v>7.61</v>
      </c>
      <c r="AA9" s="18">
        <v>6175</v>
      </c>
      <c r="AB9" s="18">
        <v>0.0085</v>
      </c>
      <c r="AC9" s="18">
        <f t="shared" si="17"/>
        <v>52.49</v>
      </c>
      <c r="AD9" s="18">
        <v>3000</v>
      </c>
      <c r="AE9" s="18">
        <v>0.0016</v>
      </c>
      <c r="AF9" s="18">
        <f t="shared" si="6"/>
        <v>4.8</v>
      </c>
      <c r="AG9" s="18"/>
      <c r="AH9" s="18"/>
      <c r="AI9" s="18"/>
      <c r="AJ9" s="18"/>
      <c r="AK9" s="18"/>
      <c r="AL9" s="50"/>
      <c r="AM9" s="18"/>
      <c r="AN9" s="18"/>
      <c r="AO9" s="18"/>
      <c r="AP9" s="19"/>
      <c r="AQ9" s="56">
        <v>26.76</v>
      </c>
      <c r="AR9" s="18"/>
      <c r="AS9" s="57">
        <f t="shared" si="9"/>
        <v>968.27</v>
      </c>
      <c r="AT9" s="57">
        <f t="shared" si="10"/>
        <v>435.35</v>
      </c>
      <c r="AU9" s="57">
        <f t="shared" si="11"/>
        <v>0</v>
      </c>
      <c r="AV9" s="57">
        <f t="shared" si="12"/>
        <v>0</v>
      </c>
      <c r="AW9" s="57">
        <f t="shared" si="13"/>
        <v>1403.62</v>
      </c>
      <c r="AX9" s="67">
        <f t="shared" si="14"/>
        <v>1403.62</v>
      </c>
      <c r="AY9" s="67"/>
      <c r="AZ9" s="67">
        <f t="shared" si="15"/>
        <v>0</v>
      </c>
      <c r="BA9" s="67"/>
      <c r="BB9" s="68">
        <v>80</v>
      </c>
      <c r="BC9" s="67">
        <f t="shared" si="16"/>
        <v>1483.62</v>
      </c>
      <c r="BD9" s="69" t="s">
        <v>85</v>
      </c>
      <c r="BE9" s="84"/>
      <c r="BF9" s="84"/>
      <c r="BG9" s="84"/>
      <c r="BH9" s="84"/>
    </row>
    <row r="10" s="4" customFormat="1" ht="18" customHeight="1" spans="1:60">
      <c r="A10" s="18"/>
      <c r="B10" s="19" t="s">
        <v>76</v>
      </c>
      <c r="C10" s="20" t="s">
        <v>77</v>
      </c>
      <c r="D10" s="21" t="s">
        <v>78</v>
      </c>
      <c r="E10" s="19" t="s">
        <v>79</v>
      </c>
      <c r="F10" s="22" t="s">
        <v>80</v>
      </c>
      <c r="G10" s="23" t="s">
        <v>81</v>
      </c>
      <c r="H10" s="21" t="s">
        <v>82</v>
      </c>
      <c r="I10" s="21" t="s">
        <v>82</v>
      </c>
      <c r="J10" s="21" t="s">
        <v>91</v>
      </c>
      <c r="K10" s="21" t="s">
        <v>91</v>
      </c>
      <c r="L10" s="18">
        <v>3300</v>
      </c>
      <c r="M10" s="18">
        <v>0.16</v>
      </c>
      <c r="N10" s="18">
        <f t="shared" si="0"/>
        <v>528</v>
      </c>
      <c r="O10" s="18">
        <v>0.08</v>
      </c>
      <c r="P10" s="18">
        <f t="shared" si="1"/>
        <v>264</v>
      </c>
      <c r="Q10" s="18">
        <v>3300</v>
      </c>
      <c r="R10" s="18">
        <v>0.08</v>
      </c>
      <c r="S10" s="18">
        <f t="shared" si="2"/>
        <v>264</v>
      </c>
      <c r="T10" s="18">
        <v>0.02</v>
      </c>
      <c r="U10" s="18">
        <f t="shared" si="3"/>
        <v>66</v>
      </c>
      <c r="V10" s="18">
        <v>3300</v>
      </c>
      <c r="W10" s="18">
        <v>0.007</v>
      </c>
      <c r="X10" s="18">
        <f t="shared" si="4"/>
        <v>23.1</v>
      </c>
      <c r="Y10" s="18">
        <v>0.003</v>
      </c>
      <c r="Z10" s="18">
        <f t="shared" si="5"/>
        <v>9.9</v>
      </c>
      <c r="AA10" s="18"/>
      <c r="AB10" s="18"/>
      <c r="AC10" s="18"/>
      <c r="AD10" s="18">
        <v>3300</v>
      </c>
      <c r="AE10" s="18">
        <v>0.002</v>
      </c>
      <c r="AF10" s="18">
        <f t="shared" si="6"/>
        <v>6.6</v>
      </c>
      <c r="AG10" s="18">
        <v>3000</v>
      </c>
      <c r="AH10" s="18">
        <v>0.1</v>
      </c>
      <c r="AI10" s="18">
        <f t="shared" si="7"/>
        <v>300</v>
      </c>
      <c r="AJ10" s="18">
        <v>0.06</v>
      </c>
      <c r="AK10" s="18">
        <f t="shared" si="8"/>
        <v>180</v>
      </c>
      <c r="AL10" s="50"/>
      <c r="AM10" s="18"/>
      <c r="AN10" s="18"/>
      <c r="AO10" s="18"/>
      <c r="AP10" s="19" t="s">
        <v>84</v>
      </c>
      <c r="AQ10" s="56">
        <v>5</v>
      </c>
      <c r="AR10" s="18"/>
      <c r="AS10" s="57">
        <f t="shared" si="9"/>
        <v>826.7</v>
      </c>
      <c r="AT10" s="57">
        <f t="shared" si="10"/>
        <v>339.9</v>
      </c>
      <c r="AU10" s="57">
        <f t="shared" si="11"/>
        <v>300</v>
      </c>
      <c r="AV10" s="57">
        <f t="shared" si="12"/>
        <v>180</v>
      </c>
      <c r="AW10" s="57">
        <f t="shared" si="13"/>
        <v>1646.6</v>
      </c>
      <c r="AX10" s="67">
        <f t="shared" si="14"/>
        <v>1166.6</v>
      </c>
      <c r="AY10" s="67"/>
      <c r="AZ10" s="67">
        <f t="shared" si="15"/>
        <v>480</v>
      </c>
      <c r="BA10" s="67"/>
      <c r="BB10" s="68">
        <v>80</v>
      </c>
      <c r="BC10" s="67">
        <f t="shared" si="16"/>
        <v>1726.6</v>
      </c>
      <c r="BD10" s="69" t="s">
        <v>85</v>
      </c>
      <c r="BE10" s="81"/>
      <c r="BF10" s="82"/>
      <c r="BG10" s="82"/>
      <c r="BH10" s="83" t="s">
        <v>84</v>
      </c>
    </row>
    <row r="11" s="4" customFormat="1" ht="18" customHeight="1" spans="1:60">
      <c r="A11" s="18"/>
      <c r="B11" s="19" t="s">
        <v>76</v>
      </c>
      <c r="C11" s="20" t="s">
        <v>86</v>
      </c>
      <c r="D11" s="21" t="s">
        <v>78</v>
      </c>
      <c r="E11" s="19" t="s">
        <v>87</v>
      </c>
      <c r="F11" s="22" t="s">
        <v>88</v>
      </c>
      <c r="G11" s="187" t="s">
        <v>89</v>
      </c>
      <c r="H11" s="21" t="s">
        <v>82</v>
      </c>
      <c r="I11" s="21"/>
      <c r="J11" s="21" t="s">
        <v>91</v>
      </c>
      <c r="K11" s="21"/>
      <c r="L11" s="18">
        <v>3803</v>
      </c>
      <c r="M11" s="18">
        <v>0.14</v>
      </c>
      <c r="N11" s="18">
        <f t="shared" si="0"/>
        <v>532.42</v>
      </c>
      <c r="O11" s="18">
        <v>0.08</v>
      </c>
      <c r="P11" s="18">
        <f t="shared" si="1"/>
        <v>304.24</v>
      </c>
      <c r="Q11" s="18">
        <v>6175</v>
      </c>
      <c r="R11" s="18">
        <v>0.055</v>
      </c>
      <c r="S11" s="18">
        <f t="shared" si="2"/>
        <v>339.63</v>
      </c>
      <c r="T11" s="18">
        <v>0.02</v>
      </c>
      <c r="U11" s="18">
        <f t="shared" si="3"/>
        <v>123.5</v>
      </c>
      <c r="V11" s="18">
        <v>3803</v>
      </c>
      <c r="W11" s="18">
        <v>0.0032</v>
      </c>
      <c r="X11" s="18">
        <f t="shared" si="4"/>
        <v>12.17</v>
      </c>
      <c r="Y11" s="18">
        <v>0.002</v>
      </c>
      <c r="Z11" s="18">
        <f t="shared" si="5"/>
        <v>7.61</v>
      </c>
      <c r="AA11" s="18">
        <v>6175</v>
      </c>
      <c r="AB11" s="18">
        <v>0.0085</v>
      </c>
      <c r="AC11" s="18">
        <f t="shared" si="17"/>
        <v>52.49</v>
      </c>
      <c r="AD11" s="18">
        <v>3000</v>
      </c>
      <c r="AE11" s="18">
        <v>0.0016</v>
      </c>
      <c r="AF11" s="18">
        <f t="shared" si="6"/>
        <v>4.8</v>
      </c>
      <c r="AG11" s="18"/>
      <c r="AH11" s="18"/>
      <c r="AI11" s="18"/>
      <c r="AJ11" s="18"/>
      <c r="AK11" s="18"/>
      <c r="AL11" s="50"/>
      <c r="AM11" s="18"/>
      <c r="AN11" s="18"/>
      <c r="AO11" s="18"/>
      <c r="AP11" s="19"/>
      <c r="AQ11" s="56">
        <v>26.76</v>
      </c>
      <c r="AR11" s="18"/>
      <c r="AS11" s="57">
        <f t="shared" si="9"/>
        <v>968.27</v>
      </c>
      <c r="AT11" s="57">
        <f t="shared" si="10"/>
        <v>435.35</v>
      </c>
      <c r="AU11" s="57">
        <f t="shared" si="11"/>
        <v>0</v>
      </c>
      <c r="AV11" s="57">
        <f t="shared" si="12"/>
        <v>0</v>
      </c>
      <c r="AW11" s="57">
        <f t="shared" si="13"/>
        <v>1403.62</v>
      </c>
      <c r="AX11" s="67">
        <f t="shared" si="14"/>
        <v>1403.62</v>
      </c>
      <c r="AY11" s="67"/>
      <c r="AZ11" s="67">
        <f t="shared" si="15"/>
        <v>0</v>
      </c>
      <c r="BA11" s="67"/>
      <c r="BB11" s="68">
        <v>80</v>
      </c>
      <c r="BC11" s="67">
        <f t="shared" si="16"/>
        <v>1483.62</v>
      </c>
      <c r="BD11" s="69" t="s">
        <v>85</v>
      </c>
      <c r="BE11" s="84"/>
      <c r="BF11" s="84"/>
      <c r="BG11" s="84"/>
      <c r="BH11" s="84"/>
    </row>
    <row r="12" s="5" customFormat="1" ht="18" customHeight="1" spans="1:60">
      <c r="A12" s="24"/>
      <c r="B12" s="25"/>
      <c r="C12" s="26"/>
      <c r="D12" s="27"/>
      <c r="E12" s="28"/>
      <c r="F12" s="29"/>
      <c r="G12" s="30"/>
      <c r="H12" s="31"/>
      <c r="I12" s="27"/>
      <c r="J12" s="31"/>
      <c r="K12" s="31"/>
      <c r="L12" s="45"/>
      <c r="M12" s="45"/>
      <c r="N12" s="46"/>
      <c r="O12" s="45"/>
      <c r="P12" s="45"/>
      <c r="Q12" s="45"/>
      <c r="R12" s="45"/>
      <c r="S12" s="45"/>
      <c r="T12" s="45"/>
      <c r="U12" s="45"/>
      <c r="V12" s="48"/>
      <c r="W12" s="48"/>
      <c r="X12" s="49"/>
      <c r="Y12" s="48"/>
      <c r="Z12" s="45"/>
      <c r="AA12" s="45"/>
      <c r="AB12" s="45"/>
      <c r="AC12" s="45"/>
      <c r="AD12" s="45"/>
      <c r="AE12" s="45"/>
      <c r="AF12" s="46"/>
      <c r="AG12" s="45"/>
      <c r="AH12" s="45"/>
      <c r="AI12" s="45"/>
      <c r="AJ12" s="45"/>
      <c r="AK12" s="45"/>
      <c r="AL12" s="51"/>
      <c r="AM12" s="45"/>
      <c r="AN12" s="45"/>
      <c r="AO12" s="45"/>
      <c r="AP12" s="58"/>
      <c r="AQ12" s="59"/>
      <c r="AR12" s="45"/>
      <c r="AS12" s="60"/>
      <c r="AT12" s="60"/>
      <c r="AU12" s="60"/>
      <c r="AV12" s="60"/>
      <c r="AW12" s="60"/>
      <c r="AX12" s="70"/>
      <c r="AY12" s="71"/>
      <c r="AZ12" s="70"/>
      <c r="BA12" s="71"/>
      <c r="BB12" s="72"/>
      <c r="BC12" s="70"/>
      <c r="BD12" s="73"/>
      <c r="BE12" s="8"/>
      <c r="BF12" s="8"/>
      <c r="BG12" s="8"/>
      <c r="BH12" s="8"/>
    </row>
    <row r="13" spans="1:56">
      <c r="A13" s="32" t="s">
        <v>92</v>
      </c>
      <c r="B13" s="33"/>
      <c r="C13" s="34"/>
      <c r="D13" s="34"/>
      <c r="E13" s="35"/>
      <c r="F13" s="34"/>
      <c r="G13" s="34"/>
      <c r="H13" s="34"/>
      <c r="I13" s="34"/>
      <c r="J13" s="34"/>
      <c r="K13" s="34"/>
      <c r="L13" s="35">
        <f t="shared" ref="L13:AX13" si="18">SUM(L6:L11)</f>
        <v>21309</v>
      </c>
      <c r="M13" s="35">
        <f t="shared" si="18"/>
        <v>0.9</v>
      </c>
      <c r="N13" s="35">
        <f t="shared" si="18"/>
        <v>3181.26</v>
      </c>
      <c r="O13" s="35">
        <f t="shared" si="18"/>
        <v>0.48</v>
      </c>
      <c r="P13" s="35">
        <f t="shared" si="18"/>
        <v>1704.72</v>
      </c>
      <c r="Q13" s="35">
        <f t="shared" si="18"/>
        <v>28425</v>
      </c>
      <c r="R13" s="35">
        <f t="shared" si="18"/>
        <v>0.405</v>
      </c>
      <c r="S13" s="35">
        <f t="shared" si="18"/>
        <v>1810.89</v>
      </c>
      <c r="T13" s="35">
        <f t="shared" si="18"/>
        <v>0.12</v>
      </c>
      <c r="U13" s="35">
        <f t="shared" si="18"/>
        <v>568.5</v>
      </c>
      <c r="V13" s="35">
        <f t="shared" si="18"/>
        <v>21309</v>
      </c>
      <c r="W13" s="35">
        <f t="shared" si="18"/>
        <v>0.0306</v>
      </c>
      <c r="X13" s="35">
        <f t="shared" si="18"/>
        <v>105.81</v>
      </c>
      <c r="Y13" s="35">
        <f t="shared" si="18"/>
        <v>0.015</v>
      </c>
      <c r="Z13" s="35">
        <f t="shared" si="18"/>
        <v>52.53</v>
      </c>
      <c r="AA13" s="35">
        <f t="shared" si="18"/>
        <v>18525</v>
      </c>
      <c r="AB13" s="35">
        <f t="shared" si="18"/>
        <v>0.0255</v>
      </c>
      <c r="AC13" s="35">
        <f t="shared" si="18"/>
        <v>157.47</v>
      </c>
      <c r="AD13" s="35">
        <f t="shared" si="18"/>
        <v>18900</v>
      </c>
      <c r="AE13" s="35">
        <f t="shared" si="18"/>
        <v>0.0108</v>
      </c>
      <c r="AF13" s="35">
        <f t="shared" si="18"/>
        <v>34.2</v>
      </c>
      <c r="AG13" s="35">
        <f t="shared" si="18"/>
        <v>9000</v>
      </c>
      <c r="AH13" s="35">
        <f t="shared" si="18"/>
        <v>0.3</v>
      </c>
      <c r="AI13" s="35">
        <f t="shared" si="18"/>
        <v>900</v>
      </c>
      <c r="AJ13" s="35">
        <f t="shared" si="18"/>
        <v>0.18</v>
      </c>
      <c r="AK13" s="35">
        <f t="shared" si="18"/>
        <v>540</v>
      </c>
      <c r="AL13" s="35">
        <f t="shared" si="18"/>
        <v>0</v>
      </c>
      <c r="AM13" s="35">
        <f t="shared" si="18"/>
        <v>0</v>
      </c>
      <c r="AN13" s="35">
        <f t="shared" si="18"/>
        <v>0</v>
      </c>
      <c r="AO13" s="35">
        <f t="shared" si="18"/>
        <v>0</v>
      </c>
      <c r="AP13" s="35">
        <f t="shared" si="18"/>
        <v>0</v>
      </c>
      <c r="AQ13" s="35">
        <f t="shared" si="18"/>
        <v>95.28</v>
      </c>
      <c r="AR13" s="35">
        <f t="shared" si="18"/>
        <v>0</v>
      </c>
      <c r="AS13" s="35">
        <f t="shared" si="18"/>
        <v>5384.91</v>
      </c>
      <c r="AT13" s="35">
        <f t="shared" si="18"/>
        <v>2325.75</v>
      </c>
      <c r="AU13" s="35">
        <f t="shared" si="18"/>
        <v>900</v>
      </c>
      <c r="AV13" s="35">
        <f t="shared" si="18"/>
        <v>540</v>
      </c>
      <c r="AW13" s="35">
        <f t="shared" si="18"/>
        <v>9150.66</v>
      </c>
      <c r="AX13" s="35">
        <f t="shared" si="18"/>
        <v>7710.66</v>
      </c>
      <c r="AY13" s="35"/>
      <c r="AZ13" s="35">
        <f>SUM(AZ6:AZ11)</f>
        <v>1440</v>
      </c>
      <c r="BA13" s="35"/>
      <c r="BB13" s="35">
        <f>SUM(BB6:BB11)</f>
        <v>480</v>
      </c>
      <c r="BC13" s="35">
        <f>SUM(BC6:BC11)</f>
        <v>9630.66</v>
      </c>
      <c r="BD13" s="74"/>
    </row>
    <row r="14" spans="1:56">
      <c r="A14" s="36" t="s">
        <v>62</v>
      </c>
      <c r="B14" s="37"/>
      <c r="C14" s="38"/>
      <c r="D14" s="38"/>
      <c r="E14" s="39"/>
      <c r="F14" s="39"/>
      <c r="G14" s="39"/>
      <c r="H14" s="39"/>
      <c r="I14" s="39"/>
      <c r="J14" s="39"/>
      <c r="K14" s="39"/>
      <c r="L14" s="47">
        <f t="shared" ref="L14:BC14" si="19">SUM(L13:L13)</f>
        <v>21309</v>
      </c>
      <c r="M14" s="47">
        <f t="shared" si="19"/>
        <v>0.9</v>
      </c>
      <c r="N14" s="47">
        <f t="shared" si="19"/>
        <v>3181.26</v>
      </c>
      <c r="O14" s="47">
        <f t="shared" si="19"/>
        <v>0.48</v>
      </c>
      <c r="P14" s="47">
        <f t="shared" si="19"/>
        <v>1704.72</v>
      </c>
      <c r="Q14" s="47">
        <f t="shared" si="19"/>
        <v>28425</v>
      </c>
      <c r="R14" s="47">
        <f t="shared" si="19"/>
        <v>0.405</v>
      </c>
      <c r="S14" s="47">
        <f t="shared" si="19"/>
        <v>1810.89</v>
      </c>
      <c r="T14" s="47">
        <f t="shared" si="19"/>
        <v>0.12</v>
      </c>
      <c r="U14" s="47">
        <f t="shared" si="19"/>
        <v>568.5</v>
      </c>
      <c r="V14" s="47">
        <f t="shared" si="19"/>
        <v>21309</v>
      </c>
      <c r="W14" s="47">
        <f t="shared" si="19"/>
        <v>0.0306</v>
      </c>
      <c r="X14" s="47">
        <f t="shared" si="19"/>
        <v>105.81</v>
      </c>
      <c r="Y14" s="47">
        <f t="shared" si="19"/>
        <v>0.015</v>
      </c>
      <c r="Z14" s="47">
        <f t="shared" si="19"/>
        <v>52.53</v>
      </c>
      <c r="AA14" s="47">
        <f t="shared" si="19"/>
        <v>18525</v>
      </c>
      <c r="AB14" s="47">
        <f t="shared" si="19"/>
        <v>0.0255</v>
      </c>
      <c r="AC14" s="47">
        <f t="shared" si="19"/>
        <v>157.47</v>
      </c>
      <c r="AD14" s="47">
        <f t="shared" si="19"/>
        <v>18900</v>
      </c>
      <c r="AE14" s="47">
        <f t="shared" si="19"/>
        <v>0.0108</v>
      </c>
      <c r="AF14" s="47">
        <f t="shared" si="19"/>
        <v>34.2</v>
      </c>
      <c r="AG14" s="47">
        <f t="shared" si="19"/>
        <v>9000</v>
      </c>
      <c r="AH14" s="47">
        <f t="shared" si="19"/>
        <v>0.3</v>
      </c>
      <c r="AI14" s="47">
        <f t="shared" si="19"/>
        <v>900</v>
      </c>
      <c r="AJ14" s="47">
        <f t="shared" si="19"/>
        <v>0.18</v>
      </c>
      <c r="AK14" s="47">
        <f t="shared" si="19"/>
        <v>540</v>
      </c>
      <c r="AL14" s="47">
        <f t="shared" si="19"/>
        <v>0</v>
      </c>
      <c r="AM14" s="47">
        <f t="shared" si="19"/>
        <v>0</v>
      </c>
      <c r="AN14" s="47">
        <f t="shared" si="19"/>
        <v>0</v>
      </c>
      <c r="AO14" s="47">
        <f t="shared" si="19"/>
        <v>0</v>
      </c>
      <c r="AP14" s="47">
        <f t="shared" si="19"/>
        <v>0</v>
      </c>
      <c r="AQ14" s="47">
        <f t="shared" si="19"/>
        <v>95.28</v>
      </c>
      <c r="AR14" s="47">
        <f t="shared" si="19"/>
        <v>0</v>
      </c>
      <c r="AS14" s="61">
        <f t="shared" si="19"/>
        <v>5384.91</v>
      </c>
      <c r="AT14" s="61">
        <f t="shared" si="19"/>
        <v>2325.75</v>
      </c>
      <c r="AU14" s="61">
        <f t="shared" si="19"/>
        <v>900</v>
      </c>
      <c r="AV14" s="61">
        <f t="shared" si="19"/>
        <v>540</v>
      </c>
      <c r="AW14" s="61">
        <f t="shared" si="19"/>
        <v>9150.66</v>
      </c>
      <c r="AX14" s="75">
        <f t="shared" si="19"/>
        <v>7710.66</v>
      </c>
      <c r="AY14" s="75"/>
      <c r="AZ14" s="75">
        <f t="shared" si="19"/>
        <v>1440</v>
      </c>
      <c r="BA14" s="75"/>
      <c r="BB14" s="47">
        <f t="shared" si="19"/>
        <v>480</v>
      </c>
      <c r="BC14" s="47">
        <f t="shared" si="19"/>
        <v>9630.66</v>
      </c>
      <c r="BD14" s="76"/>
    </row>
    <row r="15" s="6" customFormat="1" spans="1:56">
      <c r="A15" s="40"/>
      <c r="B15" s="40"/>
      <c r="C15" s="40"/>
      <c r="D15" s="40"/>
      <c r="E15" s="40"/>
      <c r="F15" s="41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62"/>
      <c r="AT15" s="62"/>
      <c r="AU15" s="62"/>
      <c r="AV15" s="62"/>
      <c r="AW15" s="62"/>
      <c r="AX15" s="40"/>
      <c r="AY15" s="40"/>
      <c r="AZ15" s="40"/>
      <c r="BA15" s="40"/>
      <c r="BB15" s="40"/>
      <c r="BC15" s="40"/>
      <c r="BD15" s="77"/>
    </row>
    <row r="16" s="7" customFormat="1" spans="1:5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/>
      <c r="AK16"/>
      <c r="AL16"/>
      <c r="AM16"/>
      <c r="AN16"/>
      <c r="AO16"/>
      <c r="AP16"/>
      <c r="AQ16"/>
      <c r="AR16"/>
      <c r="AS16" s="9"/>
      <c r="AT16" s="9"/>
      <c r="AU16" s="9"/>
      <c r="AV16" s="9"/>
      <c r="AW16" s="9"/>
      <c r="AX16"/>
      <c r="AY16"/>
      <c r="AZ16"/>
      <c r="BA16"/>
      <c r="BB16"/>
      <c r="BC16"/>
      <c r="BD16" s="10"/>
    </row>
    <row r="18" spans="50:55">
      <c r="AX18" s="78"/>
      <c r="AY18" s="78"/>
      <c r="BC18" s="79"/>
    </row>
    <row r="19" s="8" customFormat="1" spans="2:56">
      <c r="B19" s="42"/>
      <c r="AS19" s="63"/>
      <c r="AT19" s="63"/>
      <c r="AU19" s="63"/>
      <c r="AV19" s="63"/>
      <c r="AW19" s="63"/>
      <c r="BD19" s="80"/>
    </row>
  </sheetData>
  <mergeCells count="41">
    <mergeCell ref="A2:G2"/>
    <mergeCell ref="L4:P4"/>
    <mergeCell ref="Q4:U4"/>
    <mergeCell ref="V4:Z4"/>
    <mergeCell ref="AA4:AC4"/>
    <mergeCell ref="AD4:AF4"/>
    <mergeCell ref="AG4:AK4"/>
    <mergeCell ref="AL4:AP4"/>
    <mergeCell ref="AQ4:AR4"/>
    <mergeCell ref="AS4:AW4"/>
    <mergeCell ref="AX6:AY6"/>
    <mergeCell ref="AZ6:BA6"/>
    <mergeCell ref="AX7:AY7"/>
    <mergeCell ref="AZ7:BA7"/>
    <mergeCell ref="AX8:AY8"/>
    <mergeCell ref="AZ8:BA8"/>
    <mergeCell ref="AX9:AY9"/>
    <mergeCell ref="AZ9:BA9"/>
    <mergeCell ref="AX10:AY10"/>
    <mergeCell ref="AZ10:BA10"/>
    <mergeCell ref="AX11:AY11"/>
    <mergeCell ref="AZ11:BA11"/>
    <mergeCell ref="AX14:AY14"/>
    <mergeCell ref="AZ14:BA14"/>
    <mergeCell ref="AX18:AY18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BB4:BB5"/>
    <mergeCell ref="BC4:BC5"/>
    <mergeCell ref="BD4:BD5"/>
    <mergeCell ref="AX4:AY5"/>
    <mergeCell ref="AZ4:BA5"/>
  </mergeCells>
  <conditionalFormatting sqref="H4:I4">
    <cfRule type="expression" dxfId="2" priority="1" stopIfTrue="1">
      <formula>AND(COUNTIF($J$4:$J$4,H4)&gt;1,NOT(ISBLANK(H4)))</formula>
    </cfRule>
  </conditionalFormatting>
  <conditionalFormatting sqref="J4">
    <cfRule type="duplicateValues" dxfId="3" priority="2" stopIfTrue="1"/>
  </conditionalFormatting>
  <conditionalFormatting sqref="K4:L4">
    <cfRule type="duplicateValues" dxfId="3" priority="3" stopIfTrue="1"/>
  </conditionalFormatting>
  <conditionalFormatting sqref="Q4">
    <cfRule type="duplicateValues" dxfId="3" priority="7" stopIfTrue="1"/>
  </conditionalFormatting>
  <conditionalFormatting sqref="V4">
    <cfRule type="duplicateValues" dxfId="3" priority="8" stopIfTrue="1"/>
  </conditionalFormatting>
  <conditionalFormatting sqref="AG4">
    <cfRule type="duplicateValues" dxfId="3" priority="9" stopIfTrue="1"/>
  </conditionalFormatting>
  <pageMargins left="0.697916666666667" right="0.69791666666666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付款通知</vt:lpstr>
      <vt:lpstr>客户账单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elier</dc:creator>
  <cp:lastModifiedBy>客服-苏光远</cp:lastModifiedBy>
  <dcterms:created xsi:type="dcterms:W3CDTF">2014-06-09T02:42:00Z</dcterms:created>
  <dcterms:modified xsi:type="dcterms:W3CDTF">2021-01-04T09:05:52Z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