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iji\Desktop\个人财务\04 文佳\"/>
    </mc:Choice>
  </mc:AlternateContent>
  <bookViews>
    <workbookView xWindow="-108" yWindow="-108" windowWidth="23256" windowHeight="12576"/>
  </bookViews>
  <sheets>
    <sheet name="过单税费自理" sheetId="4" r:id="rId1"/>
  </sheets>
  <calcPr calcId="152511"/>
</workbook>
</file>

<file path=xl/calcChain.xml><?xml version="1.0" encoding="utf-8"?>
<calcChain xmlns="http://schemas.openxmlformats.org/spreadsheetml/2006/main">
  <c r="I16" i="4" l="1"/>
  <c r="J12" i="4" l="1"/>
  <c r="I8" i="4" l="1"/>
  <c r="M16" i="4"/>
  <c r="L12" i="4" l="1"/>
  <c r="M12" i="4" l="1"/>
  <c r="H12" i="4" l="1"/>
  <c r="G12" i="4"/>
  <c r="G14" i="4" l="1"/>
  <c r="K12" i="4"/>
  <c r="I12" i="4" l="1"/>
  <c r="L16" i="4" s="1"/>
  <c r="N16" i="4" s="1"/>
  <c r="I14" i="4"/>
  <c r="J14" i="4"/>
  <c r="N14" i="4" l="1"/>
  <c r="J16" i="4" s="1"/>
  <c r="O16" i="4"/>
  <c r="K16" i="4"/>
  <c r="C8" i="4" l="1"/>
  <c r="B11" i="4" l="1"/>
  <c r="E8" i="4"/>
  <c r="D8" i="4"/>
  <c r="F8" i="4" s="1"/>
  <c r="D11" i="4" l="1"/>
  <c r="F9" i="4"/>
</calcChain>
</file>

<file path=xl/comments1.xml><?xml version="1.0" encoding="utf-8"?>
<comments xmlns="http://schemas.openxmlformats.org/spreadsheetml/2006/main">
  <authors>
    <author>caijian414</author>
    <author>Dell</author>
  </authors>
  <commentList>
    <comment ref="G7" authorId="0" shapeId="0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这个是销项目，按照税率把相应的金额填写进去</t>
        </r>
      </text>
    </comment>
    <comment ref="J7" authorId="0" shapeId="0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这个是进项，按照相应的税率填写金额，报销和普票税率金额为0</t>
        </r>
      </text>
    </comment>
    <comment ref="C8" authorId="0" shapeId="0">
      <text>
        <r>
          <rPr>
            <b/>
            <sz val="9"/>
            <color indexed="81"/>
            <rFont val="宋体"/>
            <family val="3"/>
            <charset val="134"/>
          </rPr>
          <t>caijian414:</t>
        </r>
        <r>
          <rPr>
            <sz val="9"/>
            <color indexed="81"/>
            <rFont val="宋体"/>
            <family val="3"/>
            <charset val="134"/>
          </rPr>
          <t xml:space="preserve">
这个数据是退出来的，对应的是服务增票6%的税率</t>
        </r>
      </text>
    </comment>
    <comment ref="F9" authorId="1" shapeId="0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创联进项、附加税收益部分，这个是0就是表示外迁的金额，不会造成 剩余部分多缴纳税，没有税差</t>
        </r>
      </text>
    </comment>
  </commentList>
</comments>
</file>

<file path=xl/sharedStrings.xml><?xml version="1.0" encoding="utf-8"?>
<sst xmlns="http://schemas.openxmlformats.org/spreadsheetml/2006/main" count="30" uniqueCount="30">
  <si>
    <t>附加税流出</t>
  </si>
  <si>
    <t>税率</t>
  </si>
  <si>
    <t>税额</t>
  </si>
  <si>
    <t>（不含税费用）净额</t>
    <phoneticPr fontId="2" type="noConversion"/>
  </si>
  <si>
    <t>节约附加税</t>
    <phoneticPr fontId="2" type="noConversion"/>
  </si>
  <si>
    <t>进项增值税</t>
    <phoneticPr fontId="2" type="noConversion"/>
  </si>
  <si>
    <t>毛利润</t>
  </si>
  <si>
    <t>迁出开票金额</t>
    <phoneticPr fontId="2" type="noConversion"/>
  </si>
  <si>
    <t>采购成本（不含税）</t>
  </si>
  <si>
    <t>净毛利</t>
    <phoneticPr fontId="2" type="noConversion"/>
  </si>
  <si>
    <t>现金净流入</t>
    <phoneticPr fontId="2" type="noConversion"/>
  </si>
  <si>
    <t>扣点后流入净额（不含税）</t>
    <phoneticPr fontId="2" type="noConversion"/>
  </si>
  <si>
    <t>扣点后销项</t>
    <phoneticPr fontId="2" type="noConversion"/>
  </si>
  <si>
    <t>总进项</t>
    <phoneticPr fontId="2" type="noConversion"/>
  </si>
  <si>
    <t>-</t>
  </si>
  <si>
    <t>过单提留点</t>
    <phoneticPr fontId="2" type="noConversion"/>
  </si>
  <si>
    <t>总销项税额</t>
    <phoneticPr fontId="2" type="noConversion"/>
  </si>
  <si>
    <t>公司提留金额</t>
    <phoneticPr fontId="2" type="noConversion"/>
  </si>
  <si>
    <t>提留计算</t>
    <phoneticPr fontId="2" type="noConversion"/>
  </si>
  <si>
    <t>扣点后进销项税差额</t>
    <phoneticPr fontId="2" type="noConversion"/>
  </si>
  <si>
    <t>销项现金总流入（合同）</t>
    <phoneticPr fontId="2" type="noConversion"/>
  </si>
  <si>
    <t>现金总流出（采购）</t>
    <phoneticPr fontId="2" type="noConversion"/>
  </si>
  <si>
    <t>过单合同执行</t>
    <phoneticPr fontId="2" type="noConversion"/>
  </si>
  <si>
    <t>扣点后流入</t>
    <phoneticPr fontId="2" type="noConversion"/>
  </si>
  <si>
    <t>外迁税率（抵进项）</t>
    <phoneticPr fontId="2" type="noConversion"/>
  </si>
  <si>
    <t>处理现金成本</t>
    <phoneticPr fontId="2" type="noConversion"/>
  </si>
  <si>
    <t>现金处理</t>
    <phoneticPr fontId="2" type="noConversion"/>
  </si>
  <si>
    <t>提现税前合金额</t>
    <phoneticPr fontId="2" type="noConversion"/>
  </si>
  <si>
    <t>税后提现金额</t>
    <phoneticPr fontId="2" type="noConversion"/>
  </si>
  <si>
    <t>2020新疆某设备采购项目（GD)-专题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</si>
</sst>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 * #,##0.0000000000_ ;_ * \-#,##0.0000000000_ ;_ * &quot;-&quot;??_ ;_ @_ "/>
    <numFmt numFmtId="177" formatCode="0.00_);[Red]\(0.00\)"/>
  </numFmts>
  <fonts count="9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43" fontId="0" fillId="0" borderId="0" xfId="0" applyNumberFormat="1"/>
    <xf numFmtId="0" fontId="0" fillId="4" borderId="0" xfId="0" applyFill="1"/>
    <xf numFmtId="0" fontId="0" fillId="0" borderId="1" xfId="0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43" fontId="0" fillId="5" borderId="1" xfId="1" applyFont="1" applyFill="1" applyBorder="1" applyAlignment="1">
      <alignment horizontal="center" vertical="center"/>
    </xf>
    <xf numFmtId="177" fontId="0" fillId="0" borderId="0" xfId="0" applyNumberFormat="1"/>
    <xf numFmtId="0" fontId="6" fillId="4" borderId="1" xfId="0" applyFont="1" applyFill="1" applyBorder="1" applyAlignment="1">
      <alignment horizontal="center"/>
    </xf>
    <xf numFmtId="0" fontId="0" fillId="0" borderId="1" xfId="0" applyBorder="1"/>
    <xf numFmtId="177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77" fontId="0" fillId="6" borderId="1" xfId="0" applyNumberFormat="1" applyFill="1" applyBorder="1" applyAlignment="1">
      <alignment vertical="center"/>
    </xf>
    <xf numFmtId="43" fontId="5" fillId="4" borderId="1" xfId="0" applyNumberFormat="1" applyFont="1" applyFill="1" applyBorder="1"/>
    <xf numFmtId="177" fontId="7" fillId="7" borderId="1" xfId="0" applyNumberFormat="1" applyFont="1" applyFill="1" applyBorder="1" applyAlignment="1">
      <alignment vertical="center"/>
    </xf>
    <xf numFmtId="0" fontId="0" fillId="7" borderId="1" xfId="0" applyFill="1" applyBorder="1"/>
    <xf numFmtId="177" fontId="0" fillId="7" borderId="1" xfId="0" applyNumberFormat="1" applyFill="1" applyBorder="1" applyAlignment="1">
      <alignment vertical="center"/>
    </xf>
    <xf numFmtId="43" fontId="0" fillId="0" borderId="1" xfId="0" applyNumberForma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3">
    <cellStyle name="常规" xfId="0" builtinId="0"/>
    <cellStyle name="千位分隔" xfId="1" builtinId="3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29"/>
  <sheetViews>
    <sheetView tabSelected="1" zoomScaleNormal="100" workbookViewId="0">
      <selection activeCell="F24" sqref="F24"/>
    </sheetView>
  </sheetViews>
  <sheetFormatPr defaultColWidth="9" defaultRowHeight="13.8" x14ac:dyDescent="0.25"/>
  <cols>
    <col min="1" max="1" width="6.33203125" customWidth="1"/>
    <col min="2" max="2" width="20.44140625" bestFit="1" customWidth="1"/>
    <col min="3" max="3" width="14.44140625" bestFit="1" customWidth="1"/>
    <col min="4" max="4" width="13.33203125" bestFit="1" customWidth="1"/>
    <col min="5" max="5" width="20.44140625" bestFit="1" customWidth="1"/>
    <col min="6" max="7" width="14.33203125" bestFit="1" customWidth="1"/>
    <col min="8" max="8" width="13.33203125" bestFit="1" customWidth="1"/>
    <col min="9" max="9" width="13.88671875" bestFit="1" customWidth="1"/>
    <col min="10" max="11" width="11.6640625" bestFit="1" customWidth="1"/>
    <col min="12" max="12" width="27.109375" bestFit="1" customWidth="1"/>
    <col min="13" max="13" width="20.44140625" bestFit="1" customWidth="1"/>
    <col min="14" max="14" width="19.88671875" customWidth="1"/>
    <col min="15" max="15" width="14.33203125" bestFit="1" customWidth="1"/>
  </cols>
  <sheetData>
    <row r="2" spans="2:15" ht="13.8" customHeight="1" x14ac:dyDescent="0.25">
      <c r="B2" s="35" t="s">
        <v>29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3.8" customHeight="1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2:15" s="2" customFormat="1" ht="15" customHeight="1" x14ac:dyDescent="0.25">
      <c r="B5" s="10" t="s">
        <v>15</v>
      </c>
      <c r="C5" s="11">
        <v>0.02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2:15" s="2" customFormat="1" ht="15" customHeight="1" x14ac:dyDescent="0.25">
      <c r="B6" s="54" t="s">
        <v>26</v>
      </c>
      <c r="C6" s="54"/>
      <c r="D6" s="54"/>
      <c r="E6" s="54"/>
      <c r="F6" s="54"/>
      <c r="G6" s="29" t="s">
        <v>22</v>
      </c>
      <c r="H6" s="30"/>
      <c r="I6" s="30"/>
      <c r="J6" s="30"/>
      <c r="K6" s="30"/>
      <c r="L6" s="30"/>
      <c r="M6" s="30"/>
      <c r="N6" s="30"/>
      <c r="O6" s="31"/>
    </row>
    <row r="7" spans="2:15" x14ac:dyDescent="0.25">
      <c r="B7" s="9" t="s">
        <v>24</v>
      </c>
      <c r="C7" s="9" t="s">
        <v>7</v>
      </c>
      <c r="D7" s="9" t="s">
        <v>5</v>
      </c>
      <c r="E7" s="9" t="s">
        <v>3</v>
      </c>
      <c r="F7" s="9" t="s">
        <v>4</v>
      </c>
      <c r="G7" s="38" t="s">
        <v>20</v>
      </c>
      <c r="H7" s="38"/>
      <c r="I7" s="9" t="s">
        <v>23</v>
      </c>
      <c r="J7" s="38" t="s">
        <v>21</v>
      </c>
      <c r="K7" s="38"/>
      <c r="L7" s="38"/>
      <c r="M7" s="38"/>
      <c r="N7" s="37"/>
      <c r="O7" s="37"/>
    </row>
    <row r="8" spans="2:15" x14ac:dyDescent="0.25">
      <c r="B8" s="12">
        <v>0.06</v>
      </c>
      <c r="C8" s="13">
        <f>O16*C9</f>
        <v>125247.76550471529</v>
      </c>
      <c r="D8" s="6">
        <f>C8/(1+B8)*B8</f>
        <v>7089.4961606442612</v>
      </c>
      <c r="E8" s="6">
        <f>C8/(1+B8)</f>
        <v>118158.26934407103</v>
      </c>
      <c r="F8" s="6">
        <f>D8*0.12</f>
        <v>850.73953927731134</v>
      </c>
      <c r="G8" s="4">
        <v>0</v>
      </c>
      <c r="H8" s="4">
        <v>195000</v>
      </c>
      <c r="I8" s="5">
        <f>(G8+H8)*(1-C5)</f>
        <v>191100</v>
      </c>
      <c r="J8" s="4">
        <v>70800</v>
      </c>
      <c r="K8" s="4">
        <v>0</v>
      </c>
      <c r="L8" s="4">
        <v>0</v>
      </c>
      <c r="M8" s="4">
        <v>0</v>
      </c>
      <c r="N8" s="37"/>
      <c r="O8" s="37"/>
    </row>
    <row r="9" spans="2:15" x14ac:dyDescent="0.25">
      <c r="B9" s="15"/>
      <c r="C9" s="16">
        <v>1.0676873489135501</v>
      </c>
      <c r="D9" s="6"/>
      <c r="E9" s="6"/>
      <c r="F9" s="17">
        <f>C8-K16-D8-F8</f>
        <v>1.5187572444119724E-7</v>
      </c>
      <c r="G9" s="39" t="s">
        <v>1</v>
      </c>
      <c r="H9" s="39"/>
      <c r="I9" s="39"/>
      <c r="J9" s="39"/>
      <c r="K9" s="39"/>
      <c r="L9" s="3"/>
      <c r="M9" s="3"/>
      <c r="N9" s="37"/>
      <c r="O9" s="37"/>
    </row>
    <row r="10" spans="2:15" x14ac:dyDescent="0.25">
      <c r="B10" s="25" t="s">
        <v>27</v>
      </c>
      <c r="C10" s="25" t="s">
        <v>25</v>
      </c>
      <c r="D10" s="25" t="s">
        <v>28</v>
      </c>
      <c r="E10" s="26"/>
      <c r="F10" s="27"/>
      <c r="G10" s="7">
        <v>0.13</v>
      </c>
      <c r="H10" s="7">
        <v>0.06</v>
      </c>
      <c r="I10" s="7" t="s">
        <v>14</v>
      </c>
      <c r="J10" s="7">
        <v>0.13</v>
      </c>
      <c r="K10" s="7">
        <v>0.06</v>
      </c>
      <c r="L10" s="7">
        <v>0.03</v>
      </c>
      <c r="M10" s="7">
        <v>0</v>
      </c>
      <c r="N10" s="37"/>
      <c r="O10" s="37"/>
    </row>
    <row r="11" spans="2:15" x14ac:dyDescent="0.25">
      <c r="B11" s="21">
        <f>ROUND(C8,0)</f>
        <v>125248</v>
      </c>
      <c r="C11" s="22">
        <v>0.13</v>
      </c>
      <c r="D11" s="23">
        <f>B11*(1-C11)</f>
        <v>108965.75999999999</v>
      </c>
      <c r="E11" s="20"/>
      <c r="F11" s="21"/>
      <c r="G11" s="39" t="s">
        <v>2</v>
      </c>
      <c r="H11" s="39"/>
      <c r="I11" s="39"/>
      <c r="J11" s="39"/>
      <c r="K11" s="39"/>
      <c r="L11" s="3"/>
      <c r="M11" s="3"/>
      <c r="N11" s="37"/>
      <c r="O11" s="37"/>
    </row>
    <row r="12" spans="2:15" x14ac:dyDescent="0.25">
      <c r="B12" s="40"/>
      <c r="C12" s="41"/>
      <c r="D12" s="41"/>
      <c r="E12" s="41"/>
      <c r="F12" s="42"/>
      <c r="G12" s="8">
        <f>G8/(1+G10)*G10</f>
        <v>0</v>
      </c>
      <c r="H12" s="8">
        <f>H8/(1+H10)*H10</f>
        <v>11037.735849056602</v>
      </c>
      <c r="I12" s="5">
        <f>G14*C5</f>
        <v>220.75471698113205</v>
      </c>
      <c r="J12" s="5">
        <f>J8/(1+J10)*J10</f>
        <v>8145.132743362833</v>
      </c>
      <c r="K12" s="5">
        <f>K8/(1+K10)*K10</f>
        <v>0</v>
      </c>
      <c r="L12" s="5">
        <f>L8/(1+L10)*L10</f>
        <v>0</v>
      </c>
      <c r="M12" s="5">
        <f>M8/(1+M10)*M10</f>
        <v>0</v>
      </c>
      <c r="N12" s="37"/>
      <c r="O12" s="37"/>
    </row>
    <row r="13" spans="2:15" x14ac:dyDescent="0.25">
      <c r="B13" s="43"/>
      <c r="C13" s="44"/>
      <c r="D13" s="44"/>
      <c r="E13" s="44"/>
      <c r="F13" s="45"/>
      <c r="G13" s="39" t="s">
        <v>16</v>
      </c>
      <c r="H13" s="39"/>
      <c r="I13" s="9" t="s">
        <v>12</v>
      </c>
      <c r="J13" s="39" t="s">
        <v>13</v>
      </c>
      <c r="K13" s="39"/>
      <c r="L13" s="39"/>
      <c r="M13" s="39"/>
      <c r="N13" s="9" t="s">
        <v>19</v>
      </c>
      <c r="O13" s="53"/>
    </row>
    <row r="14" spans="2:15" x14ac:dyDescent="0.25">
      <c r="B14" s="43"/>
      <c r="C14" s="44"/>
      <c r="D14" s="44"/>
      <c r="E14" s="44"/>
      <c r="F14" s="45"/>
      <c r="G14" s="28">
        <f>G12+H12</f>
        <v>11037.735849056602</v>
      </c>
      <c r="H14" s="28"/>
      <c r="I14" s="8">
        <f>G14*(1-C5)</f>
        <v>10816.981132075471</v>
      </c>
      <c r="J14" s="28">
        <f>J12+K12+L12+M12</f>
        <v>8145.132743362833</v>
      </c>
      <c r="K14" s="28"/>
      <c r="L14" s="28"/>
      <c r="M14" s="28"/>
      <c r="N14" s="8">
        <f>I14-J14</f>
        <v>2671.8483887126376</v>
      </c>
      <c r="O14" s="53"/>
    </row>
    <row r="15" spans="2:15" x14ac:dyDescent="0.25">
      <c r="B15" s="43"/>
      <c r="C15" s="44"/>
      <c r="D15" s="44"/>
      <c r="E15" s="44"/>
      <c r="F15" s="45"/>
      <c r="G15" s="51"/>
      <c r="H15" s="52"/>
      <c r="I15" s="19" t="s">
        <v>17</v>
      </c>
      <c r="J15" s="9" t="s">
        <v>0</v>
      </c>
      <c r="K15" s="9" t="s">
        <v>10</v>
      </c>
      <c r="L15" s="9" t="s">
        <v>11</v>
      </c>
      <c r="M15" s="9" t="s">
        <v>8</v>
      </c>
      <c r="N15" s="9" t="s">
        <v>6</v>
      </c>
      <c r="O15" s="9" t="s">
        <v>9</v>
      </c>
    </row>
    <row r="16" spans="2:15" x14ac:dyDescent="0.25">
      <c r="B16" s="46"/>
      <c r="C16" s="47"/>
      <c r="D16" s="47"/>
      <c r="E16" s="47"/>
      <c r="F16" s="48"/>
      <c r="G16" s="49" t="s">
        <v>18</v>
      </c>
      <c r="H16" s="50"/>
      <c r="I16" s="24">
        <f>(G8+H8)*C5</f>
        <v>3900</v>
      </c>
      <c r="J16" s="5">
        <f>N14*0.12</f>
        <v>320.62180664551653</v>
      </c>
      <c r="K16" s="8">
        <f>I8-J8-K8-L8-M8-J16-N14</f>
        <v>117307.52980464185</v>
      </c>
      <c r="L16" s="8">
        <f>G8/(1+G10)+H8/(1+H10)-(I16-I12)</f>
        <v>180283.01886792452</v>
      </c>
      <c r="M16" s="8">
        <f>J8/(1+J10)+K8/(1+K10)+M8/(1+M10)+L8/(1+L10)</f>
        <v>62654.867256637175</v>
      </c>
      <c r="N16" s="8">
        <f>L16-M16</f>
        <v>117628.15161128735</v>
      </c>
      <c r="O16" s="14">
        <f>N16-J16</f>
        <v>117307.52980464183</v>
      </c>
    </row>
    <row r="20" spans="3:14" x14ac:dyDescent="0.25">
      <c r="C20" s="1"/>
      <c r="N20" s="1"/>
    </row>
    <row r="21" spans="3:14" x14ac:dyDescent="0.25">
      <c r="C21" s="18"/>
    </row>
    <row r="22" spans="3:14" x14ac:dyDescent="0.25">
      <c r="C22" s="1"/>
    </row>
    <row r="23" spans="3:14" x14ac:dyDescent="0.25">
      <c r="E23" s="1"/>
    </row>
    <row r="29" spans="3:14" x14ac:dyDescent="0.25">
      <c r="E29" s="18"/>
    </row>
  </sheetData>
  <mergeCells count="17">
    <mergeCell ref="G13:H13"/>
    <mergeCell ref="G14:H14"/>
    <mergeCell ref="G6:O6"/>
    <mergeCell ref="J14:M14"/>
    <mergeCell ref="D5:O5"/>
    <mergeCell ref="B2:O4"/>
    <mergeCell ref="N7:O12"/>
    <mergeCell ref="J7:M7"/>
    <mergeCell ref="J13:M13"/>
    <mergeCell ref="B12:F16"/>
    <mergeCell ref="G16:H16"/>
    <mergeCell ref="G15:H15"/>
    <mergeCell ref="O13:O14"/>
    <mergeCell ref="B6:F6"/>
    <mergeCell ref="G7:H7"/>
    <mergeCell ref="G9:K9"/>
    <mergeCell ref="G11:K1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过单税费自理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bwjf-02</dc:creator>
  <cp:lastModifiedBy>caiji</cp:lastModifiedBy>
  <dcterms:created xsi:type="dcterms:W3CDTF">2015-06-05T18:19:00Z</dcterms:created>
  <dcterms:modified xsi:type="dcterms:W3CDTF">2021-01-28T03:04:17Z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