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drawing+xml" PartName="/xl/drawings/drawing1.xml"/>
  <Default ContentType="application/vnd.openxmlformats-officedocument.vmlDrawing" Extension="vml"/>
  <Default ContentType="image/png" Extension="png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
<Relationships xmlns="http://schemas.openxmlformats.org/package/2006/relationships"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80" windowHeight="12630" activeTab="1"/>
  </bookViews>
  <sheets>
    <sheet name="成本构成" sheetId="1" r:id="rId1"/>
    <sheet name="报价明细" sheetId="2" r:id="rId2"/>
  </sheets>
  <definedNames>
    <definedName name="_xlnm.Print_Area" localSheetId="1">报价明细!$A$1:N120</definedName>
  </definedNames>
  <calcPr calcId="144525"/>
  <extLst/>
</workbook>
</file>

<file path=xl/sharedStrings.xml><?xml version="1.0" encoding="utf-8"?>
<sst xmlns="http://schemas.openxmlformats.org/spreadsheetml/2006/main" count="134">
  <si>
    <t>人员成本构成明细</t>
  </si>
  <si>
    <t>人月单价</t>
  </si>
  <si>
    <t>人日（8小时）</t>
  </si>
  <si>
    <t>小时</t>
  </si>
  <si>
    <t>高级工程师</t>
  </si>
  <si>
    <t>中级工程师</t>
  </si>
  <si>
    <t>项目经理</t>
  </si>
  <si>
    <t>商务人员</t>
  </si>
  <si>
    <t xml:space="preserve">2020应用系统维护项目报价 </t>
  </si>
  <si>
    <r>
      <t>报
价</t>
    </r>
    <r>
      <rPr>
        <b/>
        <sz val="11"/>
        <color indexed="8"/>
        <rFont val="DengXian"/>
        <charset val="134"/>
      </rPr>
      <t xml:space="preserve">
</t>
    </r>
    <r>
      <rPr>
        <b/>
        <sz val="11"/>
        <color indexed="8"/>
        <rFont val="宋体"/>
        <charset val="134"/>
      </rPr>
      <t>文</t>
    </r>
    <r>
      <rPr>
        <b/>
        <sz val="11"/>
        <color indexed="8"/>
        <rFont val="DengXian"/>
        <charset val="134"/>
      </rPr>
      <t xml:space="preserve">
</t>
    </r>
    <r>
      <rPr>
        <b/>
        <sz val="11"/>
        <color indexed="8"/>
        <rFont val="宋体"/>
        <charset val="134"/>
      </rPr>
      <t>件</t>
    </r>
  </si>
  <si>
    <t xml:space="preserve">         地址：北京市朝阳区大屯金泉时代广场1单元908</t>
  </si>
  <si>
    <t xml:space="preserve">         Tel 电话：8610-82746952-6002</t>
  </si>
  <si>
    <t xml:space="preserve">         Fax传真：8610-82746952-805</t>
  </si>
  <si>
    <t xml:space="preserve">         E-Mail：baoshuang@iufc.cn</t>
  </si>
  <si>
    <t>序号</t>
  </si>
  <si>
    <t>应用系统</t>
  </si>
  <si>
    <t>维护服务分类</t>
  </si>
  <si>
    <t>维护服务项</t>
  </si>
  <si>
    <t>服务项描述</t>
  </si>
  <si>
    <t>工作输出物</t>
  </si>
  <si>
    <t>说明</t>
  </si>
  <si>
    <t>数量</t>
  </si>
  <si>
    <t>单位</t>
  </si>
  <si>
    <t>单价</t>
  </si>
  <si>
    <t>小计</t>
  </si>
  <si>
    <t>合计</t>
  </si>
  <si>
    <t>网管系统A</t>
  </si>
  <si>
    <r>
      <rPr>
        <sz val="9"/>
        <color indexed="8"/>
        <rFont val="宋体"/>
        <charset val="134"/>
      </rPr>
      <t>日常保障</t>
    </r>
    <r>
      <rPr>
        <sz val="16"/>
        <color indexed="8"/>
        <rFont val="Times New Roman"/>
        <charset val="134"/>
      </rPr>
      <t xml:space="preserve"> </t>
    </r>
  </si>
  <si>
    <t>巡检服务</t>
  </si>
  <si>
    <t>1：软件系统性能检查、调整、优化
2：告警策略,采集策略调整，优化
3：系统所在服务器操作系统维护，操作系统检查，日志清理压缩</t>
  </si>
  <si>
    <t>《巡检记录单》
《服务确认单》</t>
  </si>
  <si>
    <t>每周1次巡检（每年预计48次）现场需8小时*1人（中级工程师）。</t>
  </si>
  <si>
    <t>次</t>
  </si>
  <si>
    <t>数据备份服务</t>
  </si>
  <si>
    <t>系统数据全面备份服务</t>
  </si>
  <si>
    <t>每2周备份一次，由1名中级工程师现场完成。每次数据备份1人*8小时。</t>
  </si>
  <si>
    <t>系统保障</t>
  </si>
  <si>
    <t>一旦发生宕机或者其它非软件原因造成的系统不可用，供应商在2小时内上门支持,协助甲方恢复系统正常运行</t>
  </si>
  <si>
    <t>《维护记录单》
《服务确认单》</t>
  </si>
  <si>
    <t>每年6次系统恢复服务。现场由1名中级工程师完成。每次1人*8小时。</t>
  </si>
  <si>
    <t>系统应急处置</t>
  </si>
  <si>
    <t>非业务问题引起的操作系统安装、系统部署。</t>
  </si>
  <si>
    <t>《服务确认单》</t>
  </si>
  <si>
    <t>每年6次应急处置。如：硬件更换、硬件系统升级引起的系统安装等。4名中级工程师/每次*12小时。</t>
  </si>
  <si>
    <t>问题故障处理</t>
  </si>
  <si>
    <t>由系统软件BUG或者设计缺陷造成的系统不可用，或者影响正常使用，供应商2小时内上门，负责修复系统BUG或者设计缺陷，恢复系统正常使用并且向用户提供故障报告。如果远程解决不了，提供免费上门服务。</t>
  </si>
  <si>
    <t>《RCA报告》
《服务确认单》</t>
  </si>
  <si>
    <t>远程技术支持</t>
  </si>
  <si>
    <t>5X8小时，远程技术支持和在线解答。</t>
  </si>
  <si>
    <t>30次远程电话支持服务。由1名高级工程7*24小时远程支持。每次1人*1小时。</t>
  </si>
  <si>
    <t>系统功能升级费</t>
  </si>
  <si>
    <t>系统升级功能费</t>
  </si>
  <si>
    <t>系统升级功能费用。</t>
  </si>
  <si>
    <t>功能升级，不接受定制需求</t>
  </si>
  <si>
    <t>套</t>
  </si>
  <si>
    <t>升级人工费</t>
  </si>
  <si>
    <t>系统安装</t>
  </si>
  <si>
    <t>服务器操作系统安装、HA安装配置、业务系统安装。</t>
  </si>
  <si>
    <t>人月</t>
  </si>
  <si>
    <t>数据分析</t>
  </si>
  <si>
    <t>系统历史数据梳理归类。</t>
  </si>
  <si>
    <t>数据迁移</t>
  </si>
  <si>
    <t>业务系统迁移部署。设备数据、拓扑图数据、分组数据等。</t>
  </si>
  <si>
    <t>功能迁移</t>
  </si>
  <si>
    <t>系统配置备份功能迁移。</t>
  </si>
  <si>
    <t>功能升级</t>
  </si>
  <si>
    <t>支持大量设备日志分析功能。</t>
  </si>
  <si>
    <t>系统验证</t>
  </si>
  <si>
    <t>升级后对系统进行验证。包括功能、数据完整性。</t>
  </si>
  <si>
    <t>重点保障</t>
  </si>
  <si>
    <t>特殊活动保障</t>
  </si>
  <si>
    <t>当有特殊活动，需要乙方排人员到现场进行，重点保障，乙方派驻一名工程师配合甲方进行值守。</t>
  </si>
  <si>
    <t>人日</t>
  </si>
  <si>
    <t>定制开发</t>
  </si>
  <si>
    <t>功能适应性调整</t>
  </si>
  <si>
    <t>针对软件系统的展示使用，提供功能微调，界面微调开发，不涉及功能的新增，例如界面字段的增加，修改，界面布局配色调整等。</t>
  </si>
  <si>
    <t>《需求开发记录单》
《维护记录单》
《服务确认单》</t>
  </si>
  <si>
    <t>网管系统B</t>
  </si>
  <si>
    <t>每年2次应急处置。如：硬件更换、硬件系统升级引起的系统安装等。4名中级工程师/每次*12小时。</t>
  </si>
  <si>
    <t>系统升级人工费</t>
  </si>
  <si>
    <t>网管系统C</t>
  </si>
  <si>
    <t>系统数据全面备份服务。</t>
  </si>
  <si>
    <t>非业务问题引起的操作系统安装、系统部署、HA安装配置。</t>
  </si>
  <si>
    <t>BDH 网管系统A</t>
  </si>
  <si>
    <t>每周1次巡检（每年预计48次）现场需8小时*1人。</t>
  </si>
  <si>
    <t>每月备份一次，由1名中级工程师现场完成。每次数据备份1人*8小时。</t>
  </si>
  <si>
    <t>一旦发生宕机或者其它非软件原因造成的系统不可用，供应商在2小时内远程支持,协助甲方恢复系统正常运行。</t>
  </si>
  <si>
    <t>由系统软件BUG或者设计缺陷造成的系统不可用，或者影响正常使用，供应商2小时内远程或上门，负责修复系统BUG或者设计缺陷，恢复系统正常使用并且向用户提供故障报告。如果远程解决不了，提供免费上门服务。</t>
  </si>
  <si>
    <t>12次远程电话支持服务。由1名高级工程7*24小时远程支持。每次1人*1小时。</t>
  </si>
  <si>
    <t>BDH 网管系统B</t>
  </si>
  <si>
    <t>一旦发生宕机或者其它非软件原因造成的系统不可用，供应商在2小时内远程支持,协助甲方恢复系统正常运行</t>
  </si>
  <si>
    <t>远程问题故障处理</t>
  </si>
  <si>
    <t>特殊活动保障/现场出差</t>
  </si>
  <si>
    <t>BDH 网管系统C</t>
  </si>
  <si>
    <t>差旅补助</t>
  </si>
  <si>
    <t>现场系统支持、重保等差旅补助。</t>
  </si>
  <si>
    <t>包含差旅住宿，来回车票</t>
  </si>
  <si>
    <t>《需求开发记录单》
《RCA报告》
《服务确认单》</t>
  </si>
  <si>
    <t>西安 网管系统</t>
  </si>
  <si>
    <t>每月1次巡检（每年预计12次）现场需8小时*1人（中级工程师）。</t>
  </si>
  <si>
    <t>每2月备份一次，由1名中级工程师现场完成。每次数据备份1人*8小时。</t>
  </si>
  <si>
    <t>讯通软件A</t>
  </si>
  <si>
    <t>1：软件系统性能检查、调整、优化
2：系统所在服务器操作系统维护，操作系统检查，日志清理压缩</t>
  </si>
  <si>
    <t>每月1次巡检，每年预计12次。每次1名中级工程师8小时。</t>
  </si>
  <si>
    <t>每半年备份一次，由1名中级工程师现场完成。每次数据备份1人*8小时。</t>
  </si>
  <si>
    <t>每年2次系统恢复服务。现场由1名中级工程师完成。每次1人*8小时。</t>
  </si>
  <si>
    <t>6次远程电话支持服务。由1名高级工程7*24小时远程支持。每次1人*1小时。</t>
  </si>
  <si>
    <t>讯通软件B</t>
  </si>
  <si>
    <t>讯通软件BG</t>
  </si>
  <si>
    <t>讯通软件BDH-A</t>
  </si>
  <si>
    <t>每2个月1次巡检，每年预计6次。每次1名中级工程师8小时。</t>
  </si>
  <si>
    <t>每年备份一次，由1名中级工程师现场完成。每次数据备份1人*8小时。</t>
  </si>
  <si>
    <t>每年1次系统恢复服务。现场由1名中级工程师完成。每次1人*8小时。</t>
  </si>
  <si>
    <t>讯通软件BDH-B</t>
  </si>
  <si>
    <t>讯通软件 长春</t>
  </si>
  <si>
    <t>每季度1次巡检，每年预计4次。每次1名中级工程师8小时。</t>
  </si>
  <si>
    <t>CASE系统</t>
  </si>
  <si>
    <t>每年4次系统恢复服务。现场由1名中级工程师完成。每次1人*8小时。</t>
  </si>
  <si>
    <t>项目管理</t>
  </si>
  <si>
    <t>项目日常管理</t>
  </si>
  <si>
    <t>服务计划制定</t>
  </si>
  <si>
    <t>制定年初服务计划，内容</t>
  </si>
  <si>
    <t>《服务计划目录》</t>
  </si>
  <si>
    <t>商务过程</t>
  </si>
  <si>
    <t>商务谈判，合同起草签订</t>
  </si>
  <si>
    <t>《服务报价》
《服务合同》</t>
  </si>
  <si>
    <t>项目过程管控</t>
  </si>
  <si>
    <t>年度服务报告总结</t>
  </si>
  <si>
    <t>《年度服务报告》</t>
  </si>
  <si>
    <t>总价：</t>
  </si>
  <si>
    <t>人民币大写</t>
  </si>
  <si>
    <t>增值税率：</t>
  </si>
  <si>
    <t>含税总价：</t>
  </si>
  <si>
    <t>取整成交价</t>
  </si>
</sst>
</file>

<file path=xl/styles.xml><?xml version="1.0" encoding="utf-8"?>
<styleSheet xmlns="http://schemas.openxmlformats.org/spreadsheetml/2006/main">
  <numFmts count="7">
    <numFmt numFmtId="42" formatCode="_ &quot;￥&quot;* #,##0_ ;_ &quot;￥&quot;* \-#,##0_ ;_ &quot;￥&quot;* &quot;-&quot;_ ;_ @_ "/>
    <numFmt numFmtId="7" formatCode="&quot;￥&quot;#,##0.00;&quot;￥&quot;\-#,##0.00"/>
    <numFmt numFmtId="44" formatCode="_ &quot;￥&quot;* #,##0.00_ ;_ &quot;￥&quot;* \-#,##0.00_ ;_ &quot;￥&quot;* &quot;-&quot;??_ ;_ @_ "/>
    <numFmt numFmtId="176" formatCode="\¥#,##0.00;\¥\-#,##0.00"/>
    <numFmt numFmtId="177" formatCode="&quot;￥&quot;#,##0.0000;&quot;￥&quot;\-#,##0.0000"/>
    <numFmt numFmtId="41" formatCode="_ * #,##0_ ;_ * \-#,##0_ ;_ * &quot;-&quot;_ ;_ @_ "/>
    <numFmt numFmtId="43" formatCode="_ * #,##0.00_ ;_ * \-#,##0.00_ ;_ * &quot;-&quot;??_ ;_ @_ "/>
  </numFmts>
  <fonts count="34">
    <font>
      <sz val="11"/>
      <color indexed="8"/>
      <name val="DengXian"/>
      <charset val="134"/>
    </font>
    <font>
      <sz val="11"/>
      <name val="DengXian"/>
      <charset val="134"/>
    </font>
    <font>
      <b/>
      <sz val="16"/>
      <color indexed="8"/>
      <name val="宋体"/>
      <charset val="134"/>
    </font>
    <font>
      <b/>
      <sz val="11"/>
      <color indexed="8"/>
      <name val="宋体"/>
      <charset val="134"/>
    </font>
    <font>
      <b/>
      <sz val="11"/>
      <color indexed="8"/>
      <name val="DengXian"/>
      <charset val="134"/>
    </font>
    <font>
      <b/>
      <sz val="9"/>
      <color indexed="8"/>
      <name val="宋体"/>
      <charset val="134"/>
    </font>
    <font>
      <sz val="9"/>
      <color indexed="8"/>
      <name val="宋体"/>
      <charset val="134"/>
    </font>
    <font>
      <b/>
      <sz val="9"/>
      <name val="宋体"/>
      <charset val="134"/>
    </font>
    <font>
      <b/>
      <sz val="16"/>
      <name val="宋体"/>
      <charset val="134"/>
    </font>
    <font>
      <sz val="9"/>
      <name val="宋体"/>
      <charset val="134"/>
    </font>
    <font>
      <sz val="9"/>
      <color indexed="8"/>
      <name val="DengXian"/>
      <charset val="134"/>
    </font>
    <font>
      <b/>
      <sz val="18"/>
      <name val="宋体"/>
      <charset val="134"/>
    </font>
    <font>
      <b/>
      <sz val="18"/>
      <name val="DengXian"/>
      <charset val="134"/>
    </font>
    <font>
      <sz val="11"/>
      <name val="宋体"/>
      <charset val="134"/>
    </font>
    <font>
      <b/>
      <sz val="18"/>
      <color indexed="62"/>
      <name val="DengXian"/>
      <charset val="134"/>
    </font>
    <font>
      <sz val="11"/>
      <color indexed="9"/>
      <name val="DengXian"/>
      <charset val="0"/>
    </font>
    <font>
      <u/>
      <sz val="11"/>
      <color indexed="12"/>
      <name val="DengXian"/>
      <charset val="0"/>
    </font>
    <font>
      <sz val="11"/>
      <color indexed="62"/>
      <name val="DengXian"/>
      <charset val="0"/>
    </font>
    <font>
      <sz val="11"/>
      <color indexed="8"/>
      <name val="DengXian"/>
      <charset val="0"/>
    </font>
    <font>
      <sz val="11"/>
      <color indexed="60"/>
      <name val="DengXian"/>
      <charset val="0"/>
    </font>
    <font>
      <b/>
      <sz val="11"/>
      <color indexed="9"/>
      <name val="DengXian"/>
      <charset val="0"/>
    </font>
    <font>
      <b/>
      <sz val="11"/>
      <color indexed="62"/>
      <name val="DengXian"/>
      <charset val="134"/>
    </font>
    <font>
      <u/>
      <sz val="11"/>
      <color indexed="20"/>
      <name val="DengXian"/>
      <charset val="0"/>
    </font>
    <font>
      <sz val="11"/>
      <color indexed="52"/>
      <name val="DengXian"/>
      <charset val="0"/>
    </font>
    <font>
      <b/>
      <sz val="11"/>
      <color indexed="8"/>
      <name val="DengXian"/>
      <charset val="0"/>
    </font>
    <font>
      <b/>
      <sz val="11"/>
      <color indexed="52"/>
      <name val="DengXian"/>
      <charset val="0"/>
    </font>
    <font>
      <b/>
      <sz val="11"/>
      <color indexed="63"/>
      <name val="DengXian"/>
      <charset val="0"/>
    </font>
    <font>
      <sz val="11"/>
      <color indexed="10"/>
      <name val="DengXian"/>
      <charset val="0"/>
    </font>
    <font>
      <sz val="11"/>
      <color indexed="17"/>
      <name val="DengXian"/>
      <charset val="0"/>
    </font>
    <font>
      <i/>
      <sz val="11"/>
      <color indexed="23"/>
      <name val="DengXian"/>
      <charset val="0"/>
    </font>
    <font>
      <sz val="12"/>
      <name val="宋体"/>
      <charset val="134"/>
    </font>
    <font>
      <b/>
      <sz val="15"/>
      <color indexed="62"/>
      <name val="DengXian"/>
      <charset val="134"/>
    </font>
    <font>
      <b/>
      <sz val="13"/>
      <color indexed="62"/>
      <name val="DengXian"/>
      <charset val="134"/>
    </font>
    <font>
      <sz val="16"/>
      <color indexed="8"/>
      <name val="Times New Roman"/>
      <charset val="134"/>
    </font>
  </fonts>
  <fills count="1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49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12" borderId="9" applyNumberFormat="0" applyFont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6" fillId="2" borderId="11" applyNumberFormat="0" applyAlignment="0" applyProtection="0">
      <alignment vertical="center"/>
    </xf>
    <xf numFmtId="0" fontId="25" fillId="2" borderId="5" applyNumberFormat="0" applyAlignment="0" applyProtection="0">
      <alignment vertical="center"/>
    </xf>
    <xf numFmtId="0" fontId="20" fillId="9" borderId="6" applyNumberFormat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30" fillId="0" borderId="0">
      <alignment vertical="center"/>
    </xf>
  </cellStyleXfs>
  <cellXfs count="95">
    <xf numFmtId="0" fontId="0" fillId="0" borderId="0" xfId="0" applyAlignment="1"/>
    <xf numFmtId="0" fontId="0" fillId="2" borderId="0" xfId="0" applyFill="1" applyAlignment="1"/>
    <xf numFmtId="177" fontId="1" fillId="0" borderId="0" xfId="0" applyNumberFormat="1" applyFont="1" applyAlignment="1"/>
    <xf numFmtId="0" fontId="2" fillId="0" borderId="0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1" xfId="0" applyFont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2" xfId="0" applyBorder="1" applyAlignment="1">
      <alignment horizontal="center"/>
    </xf>
    <xf numFmtId="0" fontId="5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vertical="top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vertical="top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vertical="top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vertical="top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vertical="top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vertical="center" wrapText="1"/>
    </xf>
    <xf numFmtId="0" fontId="6" fillId="0" borderId="2" xfId="0" applyFont="1" applyFill="1" applyBorder="1" applyAlignment="1">
      <alignment vertical="top" wrapText="1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vertical="top" wrapText="1"/>
    </xf>
    <xf numFmtId="176" fontId="6" fillId="0" borderId="1" xfId="0" applyNumberFormat="1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left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vertical="top" wrapText="1"/>
    </xf>
    <xf numFmtId="177" fontId="8" fillId="0" borderId="0" xfId="0" applyNumberFormat="1" applyFont="1" applyBorder="1" applyAlignment="1">
      <alignment horizontal="center" vertical="center" wrapText="1"/>
    </xf>
    <xf numFmtId="177" fontId="1" fillId="0" borderId="2" xfId="0" applyNumberFormat="1" applyFont="1" applyBorder="1" applyAlignment="1">
      <alignment horizontal="center"/>
    </xf>
    <xf numFmtId="0" fontId="0" fillId="0" borderId="0" xfId="0" applyBorder="1" applyAlignment="1"/>
    <xf numFmtId="177" fontId="7" fillId="0" borderId="1" xfId="0" applyNumberFormat="1" applyFont="1" applyFill="1" applyBorder="1" applyAlignment="1">
      <alignment horizontal="left" vertical="center" wrapText="1"/>
    </xf>
    <xf numFmtId="0" fontId="0" fillId="0" borderId="0" xfId="0" applyFill="1" applyAlignment="1"/>
    <xf numFmtId="7" fontId="9" fillId="0" borderId="1" xfId="0" applyNumberFormat="1" applyFont="1" applyFill="1" applyBorder="1" applyAlignment="1">
      <alignment horizontal="left" vertical="center" wrapText="1"/>
    </xf>
    <xf numFmtId="176" fontId="10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177" fontId="9" fillId="0" borderId="1" xfId="0" applyNumberFormat="1" applyFont="1" applyFill="1" applyBorder="1" applyAlignment="1">
      <alignment horizontal="left" vertical="center" wrapText="1"/>
    </xf>
    <xf numFmtId="7" fontId="7" fillId="0" borderId="1" xfId="0" applyNumberFormat="1" applyFont="1" applyFill="1" applyBorder="1" applyAlignment="1">
      <alignment horizontal="left" vertical="center" wrapText="1"/>
    </xf>
    <xf numFmtId="7" fontId="9" fillId="0" borderId="1" xfId="0" applyNumberFormat="1" applyFont="1" applyFill="1" applyBorder="1" applyAlignment="1">
      <alignment horizontal="left" vertical="center" wrapText="1"/>
    </xf>
    <xf numFmtId="7" fontId="9" fillId="0" borderId="2" xfId="0" applyNumberFormat="1" applyFont="1" applyFill="1" applyBorder="1" applyAlignment="1">
      <alignment horizontal="left" vertical="center" wrapText="1"/>
    </xf>
    <xf numFmtId="176" fontId="6" fillId="0" borderId="2" xfId="0" applyNumberFormat="1" applyFont="1" applyFill="1" applyBorder="1" applyAlignment="1">
      <alignment horizontal="center" vertical="center" wrapText="1"/>
    </xf>
    <xf numFmtId="7" fontId="9" fillId="0" borderId="1" xfId="0" applyNumberFormat="1" applyFont="1" applyFill="1" applyBorder="1" applyAlignment="1">
      <alignment horizontal="left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177" fontId="9" fillId="0" borderId="1" xfId="0" applyNumberFormat="1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7" fontId="7" fillId="0" borderId="1" xfId="0" applyNumberFormat="1" applyFont="1" applyFill="1" applyBorder="1" applyAlignment="1">
      <alignment horizontal="left" vertical="center" wrapText="1"/>
    </xf>
    <xf numFmtId="177" fontId="9" fillId="0" borderId="1" xfId="0" applyNumberFormat="1" applyFont="1" applyFill="1" applyBorder="1" applyAlignment="1">
      <alignment horizontal="left" vertical="center" wrapText="1"/>
    </xf>
    <xf numFmtId="177" fontId="7" fillId="0" borderId="1" xfId="0" applyNumberFormat="1" applyFont="1" applyFill="1" applyBorder="1" applyAlignment="1">
      <alignment horizontal="left" vertical="center" wrapText="1"/>
    </xf>
    <xf numFmtId="177" fontId="9" fillId="0" borderId="2" xfId="0" applyNumberFormat="1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vertical="top" wrapText="1"/>
    </xf>
    <xf numFmtId="0" fontId="6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right"/>
    </xf>
    <xf numFmtId="0" fontId="4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7" fontId="9" fillId="0" borderId="1" xfId="0" applyNumberFormat="1" applyFont="1" applyFill="1" applyBorder="1" applyAlignment="1">
      <alignment horizontal="left" vertical="center" wrapText="1"/>
    </xf>
    <xf numFmtId="176" fontId="6" fillId="0" borderId="2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177" fontId="9" fillId="0" borderId="1" xfId="0" applyNumberFormat="1" applyFont="1" applyFill="1" applyBorder="1" applyAlignment="1">
      <alignment horizontal="left" vertical="center" wrapText="1"/>
    </xf>
    <xf numFmtId="0" fontId="0" fillId="0" borderId="0" xfId="0" applyFill="1" applyAlignment="1"/>
    <xf numFmtId="176" fontId="6" fillId="0" borderId="3" xfId="0" applyNumberFormat="1" applyFont="1" applyFill="1" applyBorder="1" applyAlignment="1">
      <alignment horizontal="center" vertical="center" wrapText="1"/>
    </xf>
    <xf numFmtId="176" fontId="6" fillId="0" borderId="4" xfId="0" applyNumberFormat="1" applyFont="1" applyFill="1" applyBorder="1" applyAlignment="1">
      <alignment horizontal="center" vertical="center" wrapText="1"/>
    </xf>
    <xf numFmtId="177" fontId="1" fillId="0" borderId="1" xfId="0" applyNumberFormat="1" applyFont="1" applyFill="1" applyBorder="1" applyAlignment="1">
      <alignment horizontal="right"/>
    </xf>
    <xf numFmtId="176" fontId="0" fillId="0" borderId="1" xfId="0" applyNumberFormat="1" applyFill="1" applyBorder="1" applyAlignment="1"/>
    <xf numFmtId="177" fontId="12" fillId="0" borderId="1" xfId="0" applyNumberFormat="1" applyFont="1" applyFill="1" applyBorder="1" applyAlignment="1">
      <alignment horizontal="center" vertical="center"/>
    </xf>
    <xf numFmtId="177" fontId="13" fillId="0" borderId="1" xfId="0" applyNumberFormat="1" applyFont="1" applyFill="1" applyBorder="1" applyAlignment="1">
      <alignment horizontal="right"/>
    </xf>
    <xf numFmtId="9" fontId="0" fillId="0" borderId="1" xfId="0" applyNumberFormat="1" applyFill="1" applyBorder="1" applyAlignment="1"/>
    <xf numFmtId="177" fontId="13" fillId="0" borderId="1" xfId="0" applyNumberFormat="1" applyFont="1" applyFill="1" applyBorder="1" applyAlignment="1">
      <alignment horizontal="right"/>
    </xf>
    <xf numFmtId="0" fontId="0" fillId="0" borderId="1" xfId="0" applyBorder="1" applyAlignment="1"/>
    <xf numFmtId="0" fontId="0" fillId="0" borderId="0" xfId="0" applyFont="1" applyFill="1" applyAlignment="1"/>
    <xf numFmtId="0" fontId="0" fillId="0" borderId="1" xfId="0" applyFont="1" applyFill="1" applyBorder="1" applyAlignment="1"/>
  </cellXfs>
  <cellStyles count="50">
    <cellStyle name="常规" xfId="0" builtinId="0"/>
    <cellStyle name="千位分隔" xfId="1" builtinId="3"/>
    <cellStyle name="货币" xfId="2" builtinId="4"/>
    <cellStyle name="千位分隔[0]" xfId="3" builtinId="6"/>
    <cellStyle name="强调文字颜色 4" xfId="4"/>
    <cellStyle name="百分比" xfId="5" builtinId="5"/>
    <cellStyle name="货币[0]" xfId="6" builtinId="7"/>
    <cellStyle name="标题" xfId="7"/>
    <cellStyle name="输入" xfId="8"/>
    <cellStyle name="20% - 强调文字颜色 3" xfId="9"/>
    <cellStyle name="40% - 强调文字颜色 3" xfId="10"/>
    <cellStyle name="差" xfId="11"/>
    <cellStyle name="60% - 强调文字颜色 3" xfId="12"/>
    <cellStyle name="超链接" xfId="13" builtinId="8"/>
    <cellStyle name="已访问的超链接" xfId="14" builtinId="9"/>
    <cellStyle name="注释" xfId="15"/>
    <cellStyle name="60% - 强调文字颜色 2" xfId="16"/>
    <cellStyle name="标题 4" xfId="17"/>
    <cellStyle name="警告文本" xfId="18"/>
    <cellStyle name="解释性文本" xfId="19"/>
    <cellStyle name="标题 1" xfId="20"/>
    <cellStyle name="标题 2" xfId="21"/>
    <cellStyle name="60% - 强调文字颜色 1" xfId="22"/>
    <cellStyle name="标题 3" xfId="23"/>
    <cellStyle name="60% - 强调文字颜色 4" xfId="24"/>
    <cellStyle name="输出" xfId="25"/>
    <cellStyle name="计算" xfId="26"/>
    <cellStyle name="检查单元格" xfId="27"/>
    <cellStyle name="20% - 强调文字颜色 6" xfId="28"/>
    <cellStyle name="强调文字颜色 2" xfId="29"/>
    <cellStyle name="链接单元格" xfId="30"/>
    <cellStyle name="汇总" xfId="31"/>
    <cellStyle name="好" xfId="32"/>
    <cellStyle name="适中" xfId="33"/>
    <cellStyle name="20% - 强调文字颜色 5" xfId="34"/>
    <cellStyle name="强调文字颜色 1" xfId="35"/>
    <cellStyle name="20% - 强调文字颜色 1" xfId="36"/>
    <cellStyle name="40% - 强调文字颜色 1" xfId="37"/>
    <cellStyle name="20% - 强调文字颜色 2" xfId="38"/>
    <cellStyle name="40% - 强调文字颜色 2" xfId="39"/>
    <cellStyle name="强调文字颜色 3" xfId="40"/>
    <cellStyle name="20% - 强调文字颜色 4" xfId="41"/>
    <cellStyle name="40% - 强调文字颜色 4" xfId="42"/>
    <cellStyle name="强调文字颜色 5" xfId="43"/>
    <cellStyle name="40% - 强调文字颜色 5" xfId="44"/>
    <cellStyle name="60% - 强调文字颜色 5" xfId="45"/>
    <cellStyle name="强调文字颜色 6" xfId="46"/>
    <cellStyle name="40% - 强调文字颜色 6" xfId="47"/>
    <cellStyle name="60% - 强调文字颜色 6" xfId="48"/>
    <cellStyle name="常规 2" xfId="49"/>
  </cellStyles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a="http://schemas.openxmlformats.org/drawingml/2006/main" xmlns:xdr="http://schemas.openxmlformats.org/drawingml/2006/spreadsheetDrawing"/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B7:G14"/>
  <sheetViews>
    <sheetView workbookViewId="0">
      <selection activeCell="C13" sqref="C13"/>
    </sheetView>
  </sheetViews>
  <sheetFormatPr defaultColWidth="9" defaultRowHeight="14.25" outlineLevelCol="6"/>
  <cols>
    <col min="3" max="3" width="10.875" customWidth="1"/>
    <col min="4" max="4" width="8.875" customWidth="1"/>
    <col min="5" max="5" width="14" customWidth="1"/>
    <col min="6" max="6" width="11" customWidth="1"/>
  </cols>
  <sheetData>
    <row r="7" spans="3:6">
      <c r="C7" s="92" t="s">
        <v>0</v>
      </c>
      <c r="D7" s="92"/>
      <c r="E7" s="92"/>
      <c r="F7" s="92"/>
    </row>
    <row r="8" spans="3:6">
      <c r="C8" s="92"/>
      <c r="D8" s="92"/>
      <c r="E8" s="92"/>
      <c r="F8" s="92"/>
    </row>
    <row r="9" spans="2:7">
      <c r="B9" s="93"/>
      <c r="C9" s="94"/>
      <c r="D9" s="94" t="s">
        <v>1</v>
      </c>
      <c r="E9" s="94" t="s">
        <v>2</v>
      </c>
      <c r="F9" s="94" t="s">
        <v>3</v>
      </c>
      <c r="G9" s="93"/>
    </row>
    <row r="10" spans="2:7">
      <c r="B10" s="93"/>
      <c r="C10" s="94" t="s">
        <v>4</v>
      </c>
      <c r="D10" s="94">
        <v>30000</v>
      </c>
      <c r="E10" s="94">
        <v>1380</v>
      </c>
      <c r="F10" s="94">
        <v>173</v>
      </c>
      <c r="G10" s="93"/>
    </row>
    <row r="11" spans="2:7">
      <c r="B11" s="93"/>
      <c r="C11" s="94" t="s">
        <v>5</v>
      </c>
      <c r="D11" s="94">
        <v>21750</v>
      </c>
      <c r="E11" s="94">
        <v>1000</v>
      </c>
      <c r="F11" s="94">
        <v>125</v>
      </c>
      <c r="G11" s="93"/>
    </row>
    <row r="12" spans="2:7">
      <c r="B12" s="93"/>
      <c r="C12" s="94" t="s">
        <v>6</v>
      </c>
      <c r="D12" s="94">
        <v>40000</v>
      </c>
      <c r="E12" s="94">
        <v>1840</v>
      </c>
      <c r="F12" s="94">
        <v>230</v>
      </c>
      <c r="G12" s="93"/>
    </row>
    <row r="13" spans="2:7">
      <c r="B13" s="93"/>
      <c r="C13" s="94" t="s">
        <v>7</v>
      </c>
      <c r="D13" s="94">
        <v>21750</v>
      </c>
      <c r="E13" s="94">
        <v>1000</v>
      </c>
      <c r="F13" s="94">
        <v>125</v>
      </c>
      <c r="G13" s="93"/>
    </row>
    <row r="14" spans="2:7">
      <c r="B14" s="93"/>
      <c r="C14" s="93"/>
      <c r="D14" s="93"/>
      <c r="E14" s="93"/>
      <c r="F14" s="93"/>
      <c r="G14" s="93"/>
    </row>
  </sheetData>
  <mergeCells count="1">
    <mergeCell ref="C7:F8"/>
  </mergeCells>
  <pageMargins left="0.75" right="0.75" top="1" bottom="1" header="0.5" footer="0.5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B2:Q132"/>
  <sheetViews>
    <sheetView tabSelected="1" view="pageBreakPreview" zoomScaleNormal="100" zoomScaleSheetLayoutView="100" workbookViewId="0">
      <selection activeCell="D7" sqref="D7:M7"/>
    </sheetView>
  </sheetViews>
  <sheetFormatPr defaultColWidth="9" defaultRowHeight="14.25"/>
  <cols>
    <col min="1" max="1" width="4.25" customWidth="1"/>
    <col min="2" max="2" width="5.125" customWidth="1"/>
    <col min="3" max="3" width="13.875" customWidth="1"/>
    <col min="4" max="4" width="11.5" customWidth="1"/>
    <col min="5" max="5" width="17.5" customWidth="1"/>
    <col min="6" max="6" width="46.25" customWidth="1"/>
    <col min="7" max="7" width="14.7083333333333" customWidth="1"/>
    <col min="8" max="8" width="12.625" customWidth="1"/>
    <col min="9" max="9" width="12.625"/>
    <col min="11" max="11" width="10.25" style="2" customWidth="1"/>
    <col min="12" max="12" width="16.125" style="2" customWidth="1"/>
    <col min="13" max="13" width="20.75" customWidth="1"/>
  </cols>
  <sheetData>
    <row r="2" spans="2:13">
      <c r="B2" s="3" t="s">
        <v>8</v>
      </c>
      <c r="C2" s="3"/>
      <c r="D2" s="3"/>
      <c r="E2" s="3"/>
      <c r="F2" s="3"/>
      <c r="G2" s="3"/>
      <c r="H2" s="3"/>
      <c r="I2" s="3"/>
      <c r="J2" s="3"/>
      <c r="K2" s="44"/>
      <c r="L2" s="44"/>
      <c r="M2" s="3"/>
    </row>
    <row r="3" spans="2:13">
      <c r="B3" s="3"/>
      <c r="C3" s="3"/>
      <c r="D3" s="3"/>
      <c r="E3" s="3"/>
      <c r="F3" s="3"/>
      <c r="G3" s="3"/>
      <c r="H3" s="3"/>
      <c r="I3" s="3"/>
      <c r="J3" s="3"/>
      <c r="K3" s="44"/>
      <c r="L3" s="44"/>
      <c r="M3" s="3"/>
    </row>
    <row r="4" ht="16.9" customHeight="1" spans="2:13">
      <c r="B4" s="4" t="s">
        <v>9</v>
      </c>
      <c r="C4" s="5"/>
      <c r="D4" s="6" t="s">
        <v>10</v>
      </c>
      <c r="E4" s="6"/>
      <c r="F4" s="6"/>
      <c r="G4" s="6"/>
      <c r="H4" s="6"/>
      <c r="I4" s="6"/>
      <c r="J4" s="6"/>
      <c r="K4" s="6"/>
      <c r="L4" s="6"/>
      <c r="M4" s="6"/>
    </row>
    <row r="5" ht="17.45" customHeight="1" spans="2:13">
      <c r="B5" s="7"/>
      <c r="C5" s="5"/>
      <c r="D5" s="8" t="s">
        <v>11</v>
      </c>
      <c r="E5" s="8"/>
      <c r="F5" s="8"/>
      <c r="G5" s="8"/>
      <c r="H5" s="8"/>
      <c r="I5" s="8"/>
      <c r="J5" s="8"/>
      <c r="K5" s="8"/>
      <c r="L5" s="8"/>
      <c r="M5" s="8"/>
    </row>
    <row r="6" ht="18" customHeight="1" spans="2:13">
      <c r="B6" s="7"/>
      <c r="C6" s="5"/>
      <c r="D6" s="8" t="s">
        <v>12</v>
      </c>
      <c r="E6" s="8"/>
      <c r="F6" s="8"/>
      <c r="G6" s="8"/>
      <c r="H6" s="8"/>
      <c r="I6" s="8"/>
      <c r="J6" s="8"/>
      <c r="K6" s="8"/>
      <c r="L6" s="8"/>
      <c r="M6" s="8"/>
    </row>
    <row r="7" ht="20.45" customHeight="1" spans="2:13">
      <c r="B7" s="7"/>
      <c r="C7" s="5"/>
      <c r="D7" s="8" t="s">
        <v>13</v>
      </c>
      <c r="E7" s="8"/>
      <c r="F7" s="8"/>
      <c r="G7" s="8"/>
      <c r="H7" s="8"/>
      <c r="I7" s="8"/>
      <c r="J7" s="8"/>
      <c r="K7" s="8"/>
      <c r="L7" s="8"/>
      <c r="M7" s="8"/>
    </row>
    <row r="8" ht="13.9" customHeight="1" spans="2:17">
      <c r="B8" s="9"/>
      <c r="C8" s="9"/>
      <c r="D8" s="9"/>
      <c r="E8" s="9"/>
      <c r="F8" s="9"/>
      <c r="G8" s="9"/>
      <c r="H8" s="9"/>
      <c r="I8" s="9"/>
      <c r="J8" s="9"/>
      <c r="K8" s="45"/>
      <c r="L8" s="45"/>
      <c r="M8" s="9"/>
      <c r="N8" s="46"/>
      <c r="O8" s="46"/>
      <c r="P8" s="46"/>
      <c r="Q8" s="46"/>
    </row>
    <row r="9" ht="21" customHeight="1" spans="2:14">
      <c r="B9" s="10" t="s">
        <v>14</v>
      </c>
      <c r="C9" s="10" t="s">
        <v>15</v>
      </c>
      <c r="D9" s="10" t="s">
        <v>16</v>
      </c>
      <c r="E9" s="10" t="s">
        <v>17</v>
      </c>
      <c r="F9" s="10" t="s">
        <v>18</v>
      </c>
      <c r="G9" s="10" t="s">
        <v>19</v>
      </c>
      <c r="H9" s="10" t="s">
        <v>20</v>
      </c>
      <c r="I9" s="10" t="s">
        <v>21</v>
      </c>
      <c r="J9" s="10" t="s">
        <v>22</v>
      </c>
      <c r="K9" s="47" t="s">
        <v>23</v>
      </c>
      <c r="L9" s="47" t="s">
        <v>24</v>
      </c>
      <c r="M9" s="10" t="s">
        <v>25</v>
      </c>
      <c r="N9" s="48"/>
    </row>
    <row r="10" ht="45" spans="2:14">
      <c r="B10" s="11">
        <v>1</v>
      </c>
      <c r="C10" s="12" t="s">
        <v>26</v>
      </c>
      <c r="D10" s="13" t="s">
        <v>27</v>
      </c>
      <c r="E10" s="14" t="s">
        <v>28</v>
      </c>
      <c r="F10" s="15" t="s">
        <v>29</v>
      </c>
      <c r="G10" s="16" t="s">
        <v>30</v>
      </c>
      <c r="H10" s="16" t="s">
        <v>31</v>
      </c>
      <c r="I10" s="13">
        <v>48</v>
      </c>
      <c r="J10" s="14" t="s">
        <v>32</v>
      </c>
      <c r="K10" s="49">
        <v>1000</v>
      </c>
      <c r="L10" s="49">
        <f t="shared" ref="L10:L22" si="0">I10*K10</f>
        <v>48000</v>
      </c>
      <c r="M10" s="50">
        <f>SUM(L10:L24)</f>
        <v>147434.4966</v>
      </c>
      <c r="N10" s="48"/>
    </row>
    <row r="11" ht="56.25" spans="2:14">
      <c r="B11" s="11"/>
      <c r="C11" s="12"/>
      <c r="D11" s="13"/>
      <c r="E11" s="14" t="s">
        <v>33</v>
      </c>
      <c r="F11" s="15" t="s">
        <v>34</v>
      </c>
      <c r="G11" s="16" t="s">
        <v>30</v>
      </c>
      <c r="H11" s="16" t="s">
        <v>35</v>
      </c>
      <c r="I11" s="13">
        <v>22</v>
      </c>
      <c r="J11" s="14" t="s">
        <v>32</v>
      </c>
      <c r="K11" s="49">
        <v>1000</v>
      </c>
      <c r="L11" s="49">
        <f>I11*K11</f>
        <v>22000</v>
      </c>
      <c r="M11" s="51"/>
      <c r="N11" s="48"/>
    </row>
    <row r="12" ht="45" spans="2:14">
      <c r="B12" s="11"/>
      <c r="C12" s="12"/>
      <c r="D12" s="13"/>
      <c r="E12" s="14" t="s">
        <v>36</v>
      </c>
      <c r="F12" s="15" t="s">
        <v>37</v>
      </c>
      <c r="G12" s="16" t="s">
        <v>38</v>
      </c>
      <c r="H12" s="16" t="s">
        <v>39</v>
      </c>
      <c r="I12" s="13">
        <v>6</v>
      </c>
      <c r="J12" s="14" t="s">
        <v>32</v>
      </c>
      <c r="K12" s="49">
        <v>1000</v>
      </c>
      <c r="L12" s="49">
        <f>I12*K12</f>
        <v>6000</v>
      </c>
      <c r="M12" s="51"/>
      <c r="N12" s="48"/>
    </row>
    <row r="13" ht="67.5" spans="2:14">
      <c r="B13" s="11"/>
      <c r="C13" s="12"/>
      <c r="D13" s="13"/>
      <c r="E13" s="14" t="s">
        <v>40</v>
      </c>
      <c r="F13" s="15" t="s">
        <v>41</v>
      </c>
      <c r="G13" s="16" t="s">
        <v>42</v>
      </c>
      <c r="H13" s="16" t="s">
        <v>43</v>
      </c>
      <c r="I13" s="13">
        <v>6</v>
      </c>
      <c r="J13" s="14" t="s">
        <v>32</v>
      </c>
      <c r="K13" s="49">
        <v>6000</v>
      </c>
      <c r="L13" s="49">
        <f>I13*K13</f>
        <v>36000</v>
      </c>
      <c r="M13" s="51"/>
      <c r="N13" s="48"/>
    </row>
    <row r="14" ht="45" spans="2:14">
      <c r="B14" s="11"/>
      <c r="C14" s="12"/>
      <c r="D14" s="13"/>
      <c r="E14" s="14" t="s">
        <v>44</v>
      </c>
      <c r="F14" s="15" t="s">
        <v>45</v>
      </c>
      <c r="G14" s="16" t="s">
        <v>46</v>
      </c>
      <c r="H14" s="16"/>
      <c r="I14" s="13">
        <v>6</v>
      </c>
      <c r="J14" s="14" t="s">
        <v>32</v>
      </c>
      <c r="K14" s="49">
        <v>0</v>
      </c>
      <c r="L14" s="49">
        <f>I14*K14</f>
        <v>0</v>
      </c>
      <c r="M14" s="51"/>
      <c r="N14" s="48"/>
    </row>
    <row r="15" ht="56.25" spans="2:14">
      <c r="B15" s="11"/>
      <c r="C15" s="12"/>
      <c r="D15" s="13"/>
      <c r="E15" s="14" t="s">
        <v>47</v>
      </c>
      <c r="F15" s="15" t="s">
        <v>48</v>
      </c>
      <c r="G15" s="16" t="s">
        <v>38</v>
      </c>
      <c r="H15" s="16" t="s">
        <v>49</v>
      </c>
      <c r="I15" s="13">
        <v>30</v>
      </c>
      <c r="J15" s="14" t="s">
        <v>32</v>
      </c>
      <c r="K15" s="52">
        <v>130.1782</v>
      </c>
      <c r="L15" s="52">
        <f>I15*K15</f>
        <v>3905.346</v>
      </c>
      <c r="M15" s="51"/>
      <c r="N15" s="48"/>
    </row>
    <row r="16" ht="22.5" spans="2:14">
      <c r="B16" s="11"/>
      <c r="C16" s="12"/>
      <c r="D16" s="17" t="s">
        <v>50</v>
      </c>
      <c r="E16" s="18" t="s">
        <v>51</v>
      </c>
      <c r="F16" s="19" t="s">
        <v>52</v>
      </c>
      <c r="G16" s="20" t="s">
        <v>53</v>
      </c>
      <c r="H16" s="20"/>
      <c r="I16" s="17">
        <v>1</v>
      </c>
      <c r="J16" s="18" t="s">
        <v>54</v>
      </c>
      <c r="K16" s="53">
        <v>0</v>
      </c>
      <c r="L16" s="53">
        <f>I16*K16</f>
        <v>0</v>
      </c>
      <c r="M16" s="51"/>
      <c r="N16" s="48"/>
    </row>
    <row r="17" spans="2:14">
      <c r="B17" s="11"/>
      <c r="C17" s="12"/>
      <c r="D17" s="21" t="s">
        <v>55</v>
      </c>
      <c r="E17" s="14" t="s">
        <v>56</v>
      </c>
      <c r="F17" s="15" t="s">
        <v>57</v>
      </c>
      <c r="G17" s="22" t="s">
        <v>38</v>
      </c>
      <c r="H17" s="22" t="s">
        <v>4</v>
      </c>
      <c r="I17" s="13">
        <v>0.1</v>
      </c>
      <c r="J17" s="14" t="s">
        <v>58</v>
      </c>
      <c r="K17" s="49">
        <v>22651</v>
      </c>
      <c r="L17" s="49">
        <f>I17*K17</f>
        <v>2265.1</v>
      </c>
      <c r="M17" s="51"/>
      <c r="N17" s="48"/>
    </row>
    <row r="18" spans="2:14">
      <c r="B18" s="11"/>
      <c r="C18" s="12"/>
      <c r="D18" s="23"/>
      <c r="E18" s="14" t="s">
        <v>59</v>
      </c>
      <c r="F18" s="15" t="s">
        <v>60</v>
      </c>
      <c r="G18" s="24"/>
      <c r="H18" s="24"/>
      <c r="I18" s="13">
        <v>0.1</v>
      </c>
      <c r="J18" s="14" t="s">
        <v>58</v>
      </c>
      <c r="K18" s="49">
        <v>22651</v>
      </c>
      <c r="L18" s="49">
        <f>I18*K18</f>
        <v>2265.1</v>
      </c>
      <c r="M18" s="51"/>
      <c r="N18" s="48"/>
    </row>
    <row r="19" spans="2:14">
      <c r="B19" s="11"/>
      <c r="C19" s="12"/>
      <c r="D19" s="23"/>
      <c r="E19" s="14" t="s">
        <v>61</v>
      </c>
      <c r="F19" s="15" t="s">
        <v>62</v>
      </c>
      <c r="G19" s="24"/>
      <c r="H19" s="24"/>
      <c r="I19" s="13">
        <v>0.3</v>
      </c>
      <c r="J19" s="14" t="s">
        <v>58</v>
      </c>
      <c r="K19" s="49">
        <v>22651</v>
      </c>
      <c r="L19" s="49">
        <f>I19*K19</f>
        <v>6795.3</v>
      </c>
      <c r="M19" s="51"/>
      <c r="N19" s="48"/>
    </row>
    <row r="20" spans="2:14">
      <c r="B20" s="11"/>
      <c r="C20" s="12"/>
      <c r="D20" s="23"/>
      <c r="E20" s="14" t="s">
        <v>63</v>
      </c>
      <c r="F20" s="15" t="s">
        <v>64</v>
      </c>
      <c r="G20" s="24"/>
      <c r="H20" s="24"/>
      <c r="I20" s="13">
        <v>0.2</v>
      </c>
      <c r="J20" s="14" t="s">
        <v>58</v>
      </c>
      <c r="K20" s="49">
        <v>22651</v>
      </c>
      <c r="L20" s="49">
        <f>I20*K20</f>
        <v>4530.2</v>
      </c>
      <c r="M20" s="51"/>
      <c r="N20" s="48"/>
    </row>
    <row r="21" spans="2:14">
      <c r="B21" s="11"/>
      <c r="C21" s="12"/>
      <c r="D21" s="23"/>
      <c r="E21" s="14" t="s">
        <v>65</v>
      </c>
      <c r="F21" s="15" t="s">
        <v>66</v>
      </c>
      <c r="G21" s="24"/>
      <c r="H21" s="24"/>
      <c r="I21" s="13">
        <v>0.1</v>
      </c>
      <c r="J21" s="14" t="s">
        <v>58</v>
      </c>
      <c r="K21" s="49">
        <v>22651</v>
      </c>
      <c r="L21" s="49">
        <f>I21*K21</f>
        <v>2265.1</v>
      </c>
      <c r="M21" s="51"/>
      <c r="N21" s="48"/>
    </row>
    <row r="22" spans="2:14">
      <c r="B22" s="11"/>
      <c r="C22" s="12"/>
      <c r="D22" s="23"/>
      <c r="E22" s="14" t="s">
        <v>67</v>
      </c>
      <c r="F22" s="15" t="s">
        <v>68</v>
      </c>
      <c r="G22" s="24"/>
      <c r="H22" s="24"/>
      <c r="I22" s="13">
        <v>0.2</v>
      </c>
      <c r="J22" s="14" t="s">
        <v>58</v>
      </c>
      <c r="K22" s="49">
        <v>22651</v>
      </c>
      <c r="L22" s="49">
        <f>I22*K22</f>
        <v>4530.2</v>
      </c>
      <c r="M22" s="51"/>
      <c r="N22" s="48"/>
    </row>
    <row r="23" ht="22.5" spans="2:14">
      <c r="B23" s="11"/>
      <c r="C23" s="12"/>
      <c r="D23" s="13" t="s">
        <v>69</v>
      </c>
      <c r="E23" s="14" t="s">
        <v>70</v>
      </c>
      <c r="F23" s="15" t="s">
        <v>71</v>
      </c>
      <c r="G23" s="16" t="s">
        <v>38</v>
      </c>
      <c r="H23" s="16" t="s">
        <v>6</v>
      </c>
      <c r="I23" s="13">
        <v>2</v>
      </c>
      <c r="J23" s="14" t="s">
        <v>72</v>
      </c>
      <c r="K23" s="52">
        <v>1041.4253</v>
      </c>
      <c r="L23" s="52">
        <f t="shared" ref="L23:L28" si="1">I23*K23</f>
        <v>2082.8506</v>
      </c>
      <c r="M23" s="51"/>
      <c r="N23" s="48"/>
    </row>
    <row r="24" ht="33.75" spans="2:14">
      <c r="B24" s="11"/>
      <c r="C24" s="12"/>
      <c r="D24" s="25" t="s">
        <v>73</v>
      </c>
      <c r="E24" s="14" t="s">
        <v>74</v>
      </c>
      <c r="F24" s="26" t="s">
        <v>75</v>
      </c>
      <c r="G24" s="27" t="s">
        <v>76</v>
      </c>
      <c r="H24" s="27" t="s">
        <v>4</v>
      </c>
      <c r="I24" s="12">
        <v>0.3</v>
      </c>
      <c r="J24" s="41" t="s">
        <v>58</v>
      </c>
      <c r="K24" s="54">
        <v>22651</v>
      </c>
      <c r="L24" s="54">
        <f>I24*K24</f>
        <v>6795.3</v>
      </c>
      <c r="M24" s="51"/>
      <c r="N24" s="48"/>
    </row>
    <row r="25" ht="45" spans="2:14">
      <c r="B25" s="28">
        <v>2</v>
      </c>
      <c r="C25" s="28" t="s">
        <v>77</v>
      </c>
      <c r="D25" s="28" t="s">
        <v>27</v>
      </c>
      <c r="E25" s="29" t="s">
        <v>28</v>
      </c>
      <c r="F25" s="30" t="s">
        <v>29</v>
      </c>
      <c r="G25" s="31" t="s">
        <v>30</v>
      </c>
      <c r="H25" s="31" t="s">
        <v>31</v>
      </c>
      <c r="I25" s="11">
        <v>48</v>
      </c>
      <c r="J25" s="29" t="s">
        <v>32</v>
      </c>
      <c r="K25" s="55">
        <v>1000</v>
      </c>
      <c r="L25" s="55">
        <f>I25*K25</f>
        <v>48000</v>
      </c>
      <c r="M25" s="56">
        <f>SUM(L25:L39)</f>
        <v>123434.4966</v>
      </c>
      <c r="N25" s="48"/>
    </row>
    <row r="26" ht="56.25" spans="2:14">
      <c r="B26" s="11"/>
      <c r="C26" s="11"/>
      <c r="D26" s="11"/>
      <c r="E26" s="32" t="s">
        <v>33</v>
      </c>
      <c r="F26" s="33" t="s">
        <v>34</v>
      </c>
      <c r="G26" s="34" t="s">
        <v>30</v>
      </c>
      <c r="H26" s="34" t="s">
        <v>35</v>
      </c>
      <c r="I26" s="11">
        <v>22</v>
      </c>
      <c r="J26" s="32" t="s">
        <v>32</v>
      </c>
      <c r="K26" s="57">
        <v>1000</v>
      </c>
      <c r="L26" s="57">
        <f>I26*K26</f>
        <v>22000</v>
      </c>
      <c r="M26" s="58"/>
      <c r="N26" s="48"/>
    </row>
    <row r="27" ht="45" spans="2:14">
      <c r="B27" s="11"/>
      <c r="C27" s="11"/>
      <c r="D27" s="11"/>
      <c r="E27" s="35" t="s">
        <v>36</v>
      </c>
      <c r="F27" s="33" t="s">
        <v>37</v>
      </c>
      <c r="G27" s="34" t="s">
        <v>38</v>
      </c>
      <c r="H27" s="34" t="s">
        <v>39</v>
      </c>
      <c r="I27" s="11">
        <v>6</v>
      </c>
      <c r="J27" s="32" t="s">
        <v>32</v>
      </c>
      <c r="K27" s="57">
        <v>1000</v>
      </c>
      <c r="L27" s="57">
        <f>I27*K27</f>
        <v>6000</v>
      </c>
      <c r="M27" s="58"/>
      <c r="N27" s="48"/>
    </row>
    <row r="28" ht="67.5" spans="2:14">
      <c r="B28" s="11"/>
      <c r="C28" s="11"/>
      <c r="D28" s="11"/>
      <c r="E28" s="35" t="s">
        <v>40</v>
      </c>
      <c r="F28" s="35" t="s">
        <v>41</v>
      </c>
      <c r="G28" s="35" t="s">
        <v>42</v>
      </c>
      <c r="H28" s="35" t="s">
        <v>78</v>
      </c>
      <c r="I28" s="11">
        <v>2</v>
      </c>
      <c r="J28" s="35" t="s">
        <v>32</v>
      </c>
      <c r="K28" s="57">
        <v>6000</v>
      </c>
      <c r="L28" s="57">
        <f>I28*K28</f>
        <v>12000</v>
      </c>
      <c r="M28" s="58"/>
      <c r="N28" s="48"/>
    </row>
    <row r="29" ht="45" spans="2:14">
      <c r="B29" s="11"/>
      <c r="C29" s="11"/>
      <c r="D29" s="11"/>
      <c r="E29" s="32" t="s">
        <v>44</v>
      </c>
      <c r="F29" s="33" t="s">
        <v>45</v>
      </c>
      <c r="G29" s="34" t="s">
        <v>46</v>
      </c>
      <c r="H29" s="34"/>
      <c r="I29" s="11">
        <v>6</v>
      </c>
      <c r="J29" s="32" t="s">
        <v>32</v>
      </c>
      <c r="K29" s="57">
        <v>0</v>
      </c>
      <c r="L29" s="57">
        <f t="shared" ref="L29:L43" si="2">I29*K29</f>
        <v>0</v>
      </c>
      <c r="M29" s="58"/>
      <c r="N29" s="48"/>
    </row>
    <row r="30" ht="56.25" spans="2:14">
      <c r="B30" s="11"/>
      <c r="C30" s="11"/>
      <c r="D30" s="11"/>
      <c r="E30" s="32" t="s">
        <v>47</v>
      </c>
      <c r="F30" s="33" t="s">
        <v>48</v>
      </c>
      <c r="G30" s="34" t="s">
        <v>38</v>
      </c>
      <c r="H30" s="34" t="s">
        <v>49</v>
      </c>
      <c r="I30" s="11">
        <v>30</v>
      </c>
      <c r="J30" s="32" t="s">
        <v>32</v>
      </c>
      <c r="K30" s="59">
        <v>130.1782</v>
      </c>
      <c r="L30" s="59">
        <f>I30*K30</f>
        <v>3905.346</v>
      </c>
      <c r="M30" s="58"/>
      <c r="N30" s="48"/>
    </row>
    <row r="31" ht="22.5" spans="2:14">
      <c r="B31" s="11"/>
      <c r="C31" s="11"/>
      <c r="D31" s="11" t="s">
        <v>69</v>
      </c>
      <c r="E31" s="32" t="s">
        <v>70</v>
      </c>
      <c r="F31" s="33" t="s">
        <v>71</v>
      </c>
      <c r="G31" s="34" t="s">
        <v>38</v>
      </c>
      <c r="H31" s="34" t="s">
        <v>6</v>
      </c>
      <c r="I31" s="11">
        <v>2</v>
      </c>
      <c r="J31" s="32" t="s">
        <v>72</v>
      </c>
      <c r="K31" s="59">
        <v>1041.4253</v>
      </c>
      <c r="L31" s="59">
        <f>I31*K31</f>
        <v>2082.8506</v>
      </c>
      <c r="M31" s="58"/>
      <c r="N31" s="48"/>
    </row>
    <row r="32" ht="22.5" spans="2:14">
      <c r="B32" s="11"/>
      <c r="C32" s="11"/>
      <c r="D32" s="36" t="s">
        <v>50</v>
      </c>
      <c r="E32" s="36" t="s">
        <v>51</v>
      </c>
      <c r="F32" s="36" t="s">
        <v>52</v>
      </c>
      <c r="G32" s="36" t="s">
        <v>53</v>
      </c>
      <c r="H32" s="36"/>
      <c r="I32" s="60">
        <v>1</v>
      </c>
      <c r="J32" s="36" t="s">
        <v>54</v>
      </c>
      <c r="K32" s="61">
        <v>0</v>
      </c>
      <c r="L32" s="61">
        <f>I32*K32</f>
        <v>0</v>
      </c>
      <c r="M32" s="58"/>
      <c r="N32" s="48"/>
    </row>
    <row r="33" spans="2:14">
      <c r="B33" s="11"/>
      <c r="C33" s="11"/>
      <c r="D33" s="37" t="s">
        <v>79</v>
      </c>
      <c r="E33" s="32" t="s">
        <v>56</v>
      </c>
      <c r="F33" s="32" t="s">
        <v>57</v>
      </c>
      <c r="G33" s="38" t="s">
        <v>38</v>
      </c>
      <c r="H33" s="38" t="s">
        <v>4</v>
      </c>
      <c r="I33" s="11">
        <v>0.1</v>
      </c>
      <c r="J33" s="32" t="s">
        <v>58</v>
      </c>
      <c r="K33" s="57">
        <v>22651</v>
      </c>
      <c r="L33" s="57">
        <f>I33*K33</f>
        <v>2265.1</v>
      </c>
      <c r="M33" s="58"/>
      <c r="N33" s="48"/>
    </row>
    <row r="34" spans="2:14">
      <c r="B34" s="11"/>
      <c r="C34" s="11"/>
      <c r="D34" s="39"/>
      <c r="E34" s="32" t="s">
        <v>59</v>
      </c>
      <c r="F34" s="32" t="s">
        <v>60</v>
      </c>
      <c r="G34" s="40"/>
      <c r="H34" s="40"/>
      <c r="I34" s="11">
        <v>0.1</v>
      </c>
      <c r="J34" s="32" t="s">
        <v>58</v>
      </c>
      <c r="K34" s="57">
        <v>22651</v>
      </c>
      <c r="L34" s="57">
        <f>I34*K34</f>
        <v>2265.1</v>
      </c>
      <c r="M34" s="58"/>
      <c r="N34" s="48"/>
    </row>
    <row r="35" spans="2:14">
      <c r="B35" s="11"/>
      <c r="C35" s="11"/>
      <c r="D35" s="39"/>
      <c r="E35" s="32" t="s">
        <v>61</v>
      </c>
      <c r="F35" s="32" t="s">
        <v>62</v>
      </c>
      <c r="G35" s="40"/>
      <c r="H35" s="40"/>
      <c r="I35" s="11">
        <v>0.3</v>
      </c>
      <c r="J35" s="32" t="s">
        <v>58</v>
      </c>
      <c r="K35" s="57">
        <v>22651</v>
      </c>
      <c r="L35" s="57">
        <f>I35*K35</f>
        <v>6795.3</v>
      </c>
      <c r="M35" s="58"/>
      <c r="N35" s="48"/>
    </row>
    <row r="36" spans="2:14">
      <c r="B36" s="11"/>
      <c r="C36" s="11"/>
      <c r="D36" s="39"/>
      <c r="E36" s="32" t="s">
        <v>63</v>
      </c>
      <c r="F36" s="32" t="s">
        <v>64</v>
      </c>
      <c r="G36" s="40"/>
      <c r="H36" s="40"/>
      <c r="I36" s="11">
        <v>0.2</v>
      </c>
      <c r="J36" s="32" t="s">
        <v>58</v>
      </c>
      <c r="K36" s="57">
        <v>22651</v>
      </c>
      <c r="L36" s="57">
        <f>I36*K36</f>
        <v>4530.2</v>
      </c>
      <c r="M36" s="58"/>
      <c r="N36" s="48"/>
    </row>
    <row r="37" spans="2:14">
      <c r="B37" s="11"/>
      <c r="C37" s="11"/>
      <c r="D37" s="39"/>
      <c r="E37" s="32" t="s">
        <v>65</v>
      </c>
      <c r="F37" s="32" t="s">
        <v>66</v>
      </c>
      <c r="G37" s="40"/>
      <c r="H37" s="40"/>
      <c r="I37" s="11">
        <v>0.1</v>
      </c>
      <c r="J37" s="32" t="s">
        <v>58</v>
      </c>
      <c r="K37" s="57">
        <v>22651</v>
      </c>
      <c r="L37" s="57">
        <f>I37*K37</f>
        <v>2265.1</v>
      </c>
      <c r="M37" s="58"/>
      <c r="N37" s="48"/>
    </row>
    <row r="38" spans="2:14">
      <c r="B38" s="11"/>
      <c r="C38" s="11"/>
      <c r="D38" s="39"/>
      <c r="E38" s="32" t="s">
        <v>67</v>
      </c>
      <c r="F38" s="32" t="s">
        <v>68</v>
      </c>
      <c r="G38" s="40"/>
      <c r="H38" s="40"/>
      <c r="I38" s="11">
        <v>0.2</v>
      </c>
      <c r="J38" s="32" t="s">
        <v>58</v>
      </c>
      <c r="K38" s="57">
        <v>22651</v>
      </c>
      <c r="L38" s="57">
        <f>I38*K38</f>
        <v>4530.2</v>
      </c>
      <c r="M38" s="58"/>
      <c r="N38" s="48"/>
    </row>
    <row r="39" ht="33.75" spans="2:14">
      <c r="B39" s="11"/>
      <c r="C39" s="11"/>
      <c r="D39" s="11" t="s">
        <v>73</v>
      </c>
      <c r="E39" s="32" t="s">
        <v>74</v>
      </c>
      <c r="F39" s="30" t="s">
        <v>75</v>
      </c>
      <c r="G39" s="34" t="s">
        <v>76</v>
      </c>
      <c r="H39" s="34" t="s">
        <v>4</v>
      </c>
      <c r="I39" s="11">
        <v>0.3</v>
      </c>
      <c r="J39" s="32" t="s">
        <v>58</v>
      </c>
      <c r="K39" s="57">
        <v>22651</v>
      </c>
      <c r="L39" s="57">
        <f>I39*K39</f>
        <v>6795.3</v>
      </c>
      <c r="M39" s="58"/>
      <c r="N39" s="48"/>
    </row>
    <row r="40" ht="45" spans="2:14">
      <c r="B40" s="11">
        <v>3</v>
      </c>
      <c r="C40" s="12" t="s">
        <v>80</v>
      </c>
      <c r="D40" s="12" t="s">
        <v>27</v>
      </c>
      <c r="E40" s="41" t="s">
        <v>28</v>
      </c>
      <c r="F40" s="26" t="s">
        <v>29</v>
      </c>
      <c r="G40" s="27" t="s">
        <v>30</v>
      </c>
      <c r="H40" s="27" t="s">
        <v>31</v>
      </c>
      <c r="I40" s="12">
        <v>48</v>
      </c>
      <c r="J40" s="41" t="s">
        <v>32</v>
      </c>
      <c r="K40" s="54">
        <v>1000</v>
      </c>
      <c r="L40" s="54">
        <f>I40*K40</f>
        <v>48000</v>
      </c>
      <c r="M40" s="50">
        <f>SUM(L40:L50)</f>
        <v>107578.7966</v>
      </c>
      <c r="N40" s="48"/>
    </row>
    <row r="41" ht="56.25" spans="2:14">
      <c r="B41" s="11"/>
      <c r="C41" s="12"/>
      <c r="D41" s="12"/>
      <c r="E41" s="41" t="s">
        <v>33</v>
      </c>
      <c r="F41" s="26" t="s">
        <v>81</v>
      </c>
      <c r="G41" s="27" t="s">
        <v>30</v>
      </c>
      <c r="H41" s="27" t="s">
        <v>35</v>
      </c>
      <c r="I41" s="12">
        <v>22</v>
      </c>
      <c r="J41" s="41" t="s">
        <v>32</v>
      </c>
      <c r="K41" s="54">
        <v>1000</v>
      </c>
      <c r="L41" s="54">
        <f>I41*K41</f>
        <v>22000</v>
      </c>
      <c r="M41" s="51"/>
      <c r="N41" s="48"/>
    </row>
    <row r="42" ht="45" spans="2:14">
      <c r="B42" s="11"/>
      <c r="C42" s="12"/>
      <c r="D42" s="12"/>
      <c r="E42" s="41" t="s">
        <v>36</v>
      </c>
      <c r="F42" s="26" t="s">
        <v>37</v>
      </c>
      <c r="G42" s="27" t="s">
        <v>38</v>
      </c>
      <c r="H42" s="27" t="s">
        <v>39</v>
      </c>
      <c r="I42" s="12">
        <v>6</v>
      </c>
      <c r="J42" s="41" t="s">
        <v>32</v>
      </c>
      <c r="K42" s="54">
        <v>1000</v>
      </c>
      <c r="L42" s="54">
        <f>I42*K42</f>
        <v>6000</v>
      </c>
      <c r="M42" s="51"/>
      <c r="N42" s="48"/>
    </row>
    <row r="43" ht="67.5" spans="2:14">
      <c r="B43" s="11"/>
      <c r="C43" s="12"/>
      <c r="D43" s="12"/>
      <c r="E43" s="41" t="s">
        <v>40</v>
      </c>
      <c r="F43" s="26" t="s">
        <v>82</v>
      </c>
      <c r="G43" s="27" t="s">
        <v>42</v>
      </c>
      <c r="H43" s="27" t="s">
        <v>78</v>
      </c>
      <c r="I43" s="12">
        <v>2</v>
      </c>
      <c r="J43" s="41" t="s">
        <v>32</v>
      </c>
      <c r="K43" s="54">
        <v>6000</v>
      </c>
      <c r="L43" s="54">
        <f>I43*K43</f>
        <v>12000</v>
      </c>
      <c r="M43" s="51"/>
      <c r="N43" s="48"/>
    </row>
    <row r="44" ht="45" spans="2:14">
      <c r="B44" s="11"/>
      <c r="C44" s="12"/>
      <c r="D44" s="12"/>
      <c r="E44" s="41" t="s">
        <v>44</v>
      </c>
      <c r="F44" s="26" t="s">
        <v>45</v>
      </c>
      <c r="G44" s="27" t="s">
        <v>46</v>
      </c>
      <c r="H44" s="27"/>
      <c r="I44" s="12">
        <v>6</v>
      </c>
      <c r="J44" s="41" t="s">
        <v>32</v>
      </c>
      <c r="K44" s="54">
        <v>0</v>
      </c>
      <c r="L44" s="54">
        <f t="shared" ref="L44:L49" si="3">I44*K44</f>
        <v>0</v>
      </c>
      <c r="M44" s="51"/>
      <c r="N44" s="48"/>
    </row>
    <row r="45" ht="56.25" spans="2:14">
      <c r="B45" s="11"/>
      <c r="C45" s="12"/>
      <c r="D45" s="12"/>
      <c r="E45" s="41" t="s">
        <v>47</v>
      </c>
      <c r="F45" s="26" t="s">
        <v>48</v>
      </c>
      <c r="G45" s="27" t="s">
        <v>38</v>
      </c>
      <c r="H45" s="27" t="s">
        <v>49</v>
      </c>
      <c r="I45" s="12">
        <v>30</v>
      </c>
      <c r="J45" s="41" t="s">
        <v>32</v>
      </c>
      <c r="K45" s="62">
        <v>130.1782</v>
      </c>
      <c r="L45" s="62">
        <f>I45*K45</f>
        <v>3905.346</v>
      </c>
      <c r="M45" s="51"/>
      <c r="N45" s="48"/>
    </row>
    <row r="46" ht="22.5" spans="2:14">
      <c r="B46" s="11"/>
      <c r="C46" s="12"/>
      <c r="D46" s="13" t="s">
        <v>69</v>
      </c>
      <c r="E46" s="14" t="s">
        <v>70</v>
      </c>
      <c r="F46" s="15" t="s">
        <v>71</v>
      </c>
      <c r="G46" s="16" t="s">
        <v>38</v>
      </c>
      <c r="H46" s="16" t="s">
        <v>6</v>
      </c>
      <c r="I46" s="13">
        <v>2</v>
      </c>
      <c r="J46" s="14" t="s">
        <v>72</v>
      </c>
      <c r="K46" s="52">
        <v>1041.4253</v>
      </c>
      <c r="L46" s="52">
        <f>I46*K46</f>
        <v>2082.8506</v>
      </c>
      <c r="M46" s="51"/>
      <c r="N46" s="48"/>
    </row>
    <row r="47" ht="22.5" spans="2:14">
      <c r="B47" s="11"/>
      <c r="C47" s="12"/>
      <c r="D47" s="17" t="s">
        <v>50</v>
      </c>
      <c r="E47" s="18" t="s">
        <v>51</v>
      </c>
      <c r="F47" s="19" t="s">
        <v>52</v>
      </c>
      <c r="G47" s="20" t="s">
        <v>53</v>
      </c>
      <c r="H47" s="20"/>
      <c r="I47" s="17">
        <v>1</v>
      </c>
      <c r="J47" s="18" t="s">
        <v>54</v>
      </c>
      <c r="K47" s="63">
        <v>0</v>
      </c>
      <c r="L47" s="63">
        <f>I47*K47</f>
        <v>0</v>
      </c>
      <c r="M47" s="51"/>
      <c r="N47" s="48"/>
    </row>
    <row r="48" spans="2:14">
      <c r="B48" s="11"/>
      <c r="C48" s="12"/>
      <c r="D48" s="21" t="s">
        <v>55</v>
      </c>
      <c r="E48" s="14" t="s">
        <v>56</v>
      </c>
      <c r="F48" s="15" t="s">
        <v>57</v>
      </c>
      <c r="G48" s="22" t="s">
        <v>38</v>
      </c>
      <c r="H48" s="22" t="s">
        <v>4</v>
      </c>
      <c r="I48" s="13">
        <v>0.1</v>
      </c>
      <c r="J48" s="14" t="s">
        <v>58</v>
      </c>
      <c r="K48" s="49">
        <v>22651</v>
      </c>
      <c r="L48" s="49">
        <f>I48*K48</f>
        <v>2265.1</v>
      </c>
      <c r="M48" s="51"/>
      <c r="N48" s="48"/>
    </row>
    <row r="49" spans="2:14">
      <c r="B49" s="11"/>
      <c r="C49" s="12"/>
      <c r="D49" s="42"/>
      <c r="E49" s="14" t="s">
        <v>67</v>
      </c>
      <c r="F49" s="15" t="s">
        <v>68</v>
      </c>
      <c r="G49" s="43"/>
      <c r="H49" s="43"/>
      <c r="I49" s="13">
        <v>0.1</v>
      </c>
      <c r="J49" s="14" t="s">
        <v>58</v>
      </c>
      <c r="K49" s="49">
        <v>22651</v>
      </c>
      <c r="L49" s="49">
        <f>I49*K49</f>
        <v>2265.1</v>
      </c>
      <c r="M49" s="51"/>
      <c r="N49" s="48"/>
    </row>
    <row r="50" ht="33.75" spans="2:14">
      <c r="B50" s="11"/>
      <c r="C50" s="12"/>
      <c r="D50" s="13" t="s">
        <v>73</v>
      </c>
      <c r="E50" s="14" t="s">
        <v>74</v>
      </c>
      <c r="F50" s="15" t="s">
        <v>75</v>
      </c>
      <c r="G50" s="16" t="s">
        <v>76</v>
      </c>
      <c r="H50" s="16" t="s">
        <v>4</v>
      </c>
      <c r="I50" s="13">
        <v>0.4</v>
      </c>
      <c r="J50" s="14" t="s">
        <v>58</v>
      </c>
      <c r="K50" s="49">
        <v>22651</v>
      </c>
      <c r="L50" s="49">
        <f t="shared" ref="L50:L63" si="4">I50*K50</f>
        <v>9060.4</v>
      </c>
      <c r="M50" s="51"/>
      <c r="N50" s="48"/>
    </row>
    <row r="51" ht="33.75" spans="2:14">
      <c r="B51" s="11">
        <v>4</v>
      </c>
      <c r="C51" s="11" t="s">
        <v>83</v>
      </c>
      <c r="D51" s="11" t="s">
        <v>27</v>
      </c>
      <c r="E51" s="32" t="s">
        <v>28</v>
      </c>
      <c r="F51" s="33" t="s">
        <v>29</v>
      </c>
      <c r="G51" s="34" t="s">
        <v>30</v>
      </c>
      <c r="H51" s="31" t="s">
        <v>84</v>
      </c>
      <c r="I51" s="28">
        <v>48</v>
      </c>
      <c r="J51" s="32" t="s">
        <v>32</v>
      </c>
      <c r="K51" s="64">
        <v>742.023</v>
      </c>
      <c r="L51" s="59">
        <f>I51*K51</f>
        <v>35617.104</v>
      </c>
      <c r="M51" s="56">
        <f>SUM(L51:L57)</f>
        <v>57024.4678</v>
      </c>
      <c r="N51" s="48"/>
    </row>
    <row r="52" ht="45" spans="2:14">
      <c r="B52" s="11"/>
      <c r="C52" s="11"/>
      <c r="D52" s="11"/>
      <c r="E52" s="32" t="s">
        <v>33</v>
      </c>
      <c r="F52" s="33" t="s">
        <v>34</v>
      </c>
      <c r="G52" s="34" t="s">
        <v>30</v>
      </c>
      <c r="H52" s="34" t="s">
        <v>85</v>
      </c>
      <c r="I52" s="11">
        <v>12</v>
      </c>
      <c r="J52" s="32" t="s">
        <v>32</v>
      </c>
      <c r="K52" s="64">
        <v>742.023</v>
      </c>
      <c r="L52" s="59">
        <f>I52*K52</f>
        <v>8904.276</v>
      </c>
      <c r="M52" s="58"/>
      <c r="N52" s="48"/>
    </row>
    <row r="53" ht="45" spans="2:14">
      <c r="B53" s="11"/>
      <c r="C53" s="11"/>
      <c r="D53" s="11"/>
      <c r="E53" s="32" t="s">
        <v>36</v>
      </c>
      <c r="F53" s="33" t="s">
        <v>86</v>
      </c>
      <c r="G53" s="34" t="s">
        <v>30</v>
      </c>
      <c r="H53" s="34" t="s">
        <v>39</v>
      </c>
      <c r="I53" s="11">
        <v>6</v>
      </c>
      <c r="J53" s="32" t="s">
        <v>32</v>
      </c>
      <c r="K53" s="64">
        <v>742.023</v>
      </c>
      <c r="L53" s="59">
        <f>I53*K53</f>
        <v>4452.138</v>
      </c>
      <c r="M53" s="58"/>
      <c r="N53" s="48"/>
    </row>
    <row r="54" ht="45" spans="2:14">
      <c r="B54" s="11"/>
      <c r="C54" s="11"/>
      <c r="D54" s="11"/>
      <c r="E54" s="32" t="s">
        <v>44</v>
      </c>
      <c r="F54" s="33" t="s">
        <v>87</v>
      </c>
      <c r="G54" s="34" t="s">
        <v>46</v>
      </c>
      <c r="H54" s="34"/>
      <c r="I54" s="11">
        <v>6</v>
      </c>
      <c r="J54" s="32" t="s">
        <v>32</v>
      </c>
      <c r="K54" s="57">
        <v>0</v>
      </c>
      <c r="L54" s="57">
        <f>I54*K54</f>
        <v>0</v>
      </c>
      <c r="M54" s="58"/>
      <c r="N54" s="48"/>
    </row>
    <row r="55" ht="56.25" spans="2:14">
      <c r="B55" s="11"/>
      <c r="C55" s="11"/>
      <c r="D55" s="11"/>
      <c r="E55" s="32" t="s">
        <v>47</v>
      </c>
      <c r="F55" s="33" t="s">
        <v>48</v>
      </c>
      <c r="G55" s="34" t="s">
        <v>38</v>
      </c>
      <c r="H55" s="34" t="s">
        <v>88</v>
      </c>
      <c r="I55" s="11">
        <v>12</v>
      </c>
      <c r="J55" s="32" t="s">
        <v>32</v>
      </c>
      <c r="K55" s="59">
        <v>92.7529</v>
      </c>
      <c r="L55" s="59">
        <f>I55*K55</f>
        <v>1113.0348</v>
      </c>
      <c r="M55" s="58"/>
      <c r="N55" s="48"/>
    </row>
    <row r="56" ht="22.5" spans="2:14">
      <c r="B56" s="11"/>
      <c r="C56" s="11"/>
      <c r="D56" s="37" t="s">
        <v>69</v>
      </c>
      <c r="E56" s="32" t="s">
        <v>70</v>
      </c>
      <c r="F56" s="33" t="s">
        <v>71</v>
      </c>
      <c r="G56" s="34" t="s">
        <v>38</v>
      </c>
      <c r="H56" s="34" t="s">
        <v>6</v>
      </c>
      <c r="I56" s="11">
        <v>5</v>
      </c>
      <c r="J56" s="32" t="s">
        <v>72</v>
      </c>
      <c r="K56" s="59">
        <v>742.023</v>
      </c>
      <c r="L56" s="59">
        <f>I56*K56</f>
        <v>3710.115</v>
      </c>
      <c r="M56" s="58"/>
      <c r="N56" s="48"/>
    </row>
    <row r="57" ht="33.75" spans="2:14">
      <c r="B57" s="11"/>
      <c r="C57" s="11"/>
      <c r="D57" s="28"/>
      <c r="E57" s="32" t="s">
        <v>74</v>
      </c>
      <c r="F57" s="30" t="s">
        <v>75</v>
      </c>
      <c r="G57" s="34" t="s">
        <v>76</v>
      </c>
      <c r="H57" s="34" t="s">
        <v>4</v>
      </c>
      <c r="I57" s="11">
        <v>0.2</v>
      </c>
      <c r="J57" s="32" t="s">
        <v>58</v>
      </c>
      <c r="K57" s="57">
        <v>16139</v>
      </c>
      <c r="L57" s="57">
        <f>I57*K57</f>
        <v>3227.8</v>
      </c>
      <c r="M57" s="58"/>
      <c r="N57" s="48"/>
    </row>
    <row r="58" ht="45" spans="2:14">
      <c r="B58" s="11">
        <v>5</v>
      </c>
      <c r="C58" s="12" t="s">
        <v>89</v>
      </c>
      <c r="D58" s="13" t="s">
        <v>27</v>
      </c>
      <c r="E58" s="14" t="s">
        <v>28</v>
      </c>
      <c r="F58" s="15" t="s">
        <v>29</v>
      </c>
      <c r="G58" s="27" t="s">
        <v>30</v>
      </c>
      <c r="H58" s="27" t="s">
        <v>31</v>
      </c>
      <c r="I58" s="12">
        <v>48</v>
      </c>
      <c r="J58" s="41" t="s">
        <v>32</v>
      </c>
      <c r="K58" s="62">
        <v>742.023</v>
      </c>
      <c r="L58" s="62">
        <f>I58*K58</f>
        <v>35617.104</v>
      </c>
      <c r="M58" s="50">
        <f>SUM(L58:L64)</f>
        <v>57024.4678</v>
      </c>
      <c r="N58" s="48"/>
    </row>
    <row r="59" ht="45" spans="2:14">
      <c r="B59" s="11"/>
      <c r="C59" s="12"/>
      <c r="D59" s="13"/>
      <c r="E59" s="14" t="s">
        <v>33</v>
      </c>
      <c r="F59" s="15" t="s">
        <v>34</v>
      </c>
      <c r="G59" s="27" t="s">
        <v>30</v>
      </c>
      <c r="H59" s="27" t="s">
        <v>85</v>
      </c>
      <c r="I59" s="12">
        <v>12</v>
      </c>
      <c r="J59" s="41" t="s">
        <v>32</v>
      </c>
      <c r="K59" s="62">
        <v>742.023</v>
      </c>
      <c r="L59" s="62">
        <f>I59*K59</f>
        <v>8904.276</v>
      </c>
      <c r="M59" s="51"/>
      <c r="N59" s="48"/>
    </row>
    <row r="60" ht="45" spans="2:14">
      <c r="B60" s="11"/>
      <c r="C60" s="12"/>
      <c r="D60" s="13"/>
      <c r="E60" s="14" t="s">
        <v>36</v>
      </c>
      <c r="F60" s="15" t="s">
        <v>90</v>
      </c>
      <c r="G60" s="27" t="s">
        <v>38</v>
      </c>
      <c r="H60" s="27" t="s">
        <v>39</v>
      </c>
      <c r="I60" s="12">
        <v>6</v>
      </c>
      <c r="J60" s="41" t="s">
        <v>32</v>
      </c>
      <c r="K60" s="62">
        <v>742.023</v>
      </c>
      <c r="L60" s="62">
        <f>I60*K60</f>
        <v>4452.138</v>
      </c>
      <c r="M60" s="51"/>
      <c r="N60" s="48"/>
    </row>
    <row r="61" ht="45" spans="2:14">
      <c r="B61" s="11"/>
      <c r="C61" s="12"/>
      <c r="D61" s="13"/>
      <c r="E61" s="14" t="s">
        <v>91</v>
      </c>
      <c r="F61" s="15" t="s">
        <v>87</v>
      </c>
      <c r="G61" s="27" t="s">
        <v>46</v>
      </c>
      <c r="H61" s="27"/>
      <c r="I61" s="12">
        <v>6</v>
      </c>
      <c r="J61" s="41" t="s">
        <v>32</v>
      </c>
      <c r="K61" s="49">
        <v>0</v>
      </c>
      <c r="L61" s="49">
        <f>I61*K61</f>
        <v>0</v>
      </c>
      <c r="M61" s="51"/>
      <c r="N61" s="48"/>
    </row>
    <row r="62" ht="56.25" spans="2:14">
      <c r="B62" s="11"/>
      <c r="C62" s="12"/>
      <c r="D62" s="13"/>
      <c r="E62" s="14" t="s">
        <v>47</v>
      </c>
      <c r="F62" s="15" t="s">
        <v>48</v>
      </c>
      <c r="G62" s="27" t="s">
        <v>38</v>
      </c>
      <c r="H62" s="27" t="s">
        <v>88</v>
      </c>
      <c r="I62" s="12">
        <v>12</v>
      </c>
      <c r="J62" s="41" t="s">
        <v>32</v>
      </c>
      <c r="K62" s="62">
        <v>92.7529</v>
      </c>
      <c r="L62" s="62">
        <f>I62*K62</f>
        <v>1113.0348</v>
      </c>
      <c r="M62" s="51"/>
      <c r="N62" s="48"/>
    </row>
    <row r="63" ht="22.5" spans="2:14">
      <c r="B63" s="11"/>
      <c r="C63" s="12"/>
      <c r="D63" s="13" t="s">
        <v>69</v>
      </c>
      <c r="E63" s="14" t="s">
        <v>92</v>
      </c>
      <c r="F63" s="15" t="s">
        <v>71</v>
      </c>
      <c r="G63" s="27" t="s">
        <v>38</v>
      </c>
      <c r="H63" s="27" t="s">
        <v>6</v>
      </c>
      <c r="I63" s="12">
        <v>5</v>
      </c>
      <c r="J63" s="41" t="s">
        <v>72</v>
      </c>
      <c r="K63" s="62">
        <v>742.023</v>
      </c>
      <c r="L63" s="62">
        <f>I63*K63</f>
        <v>3710.115</v>
      </c>
      <c r="M63" s="51"/>
      <c r="N63" s="48"/>
    </row>
    <row r="64" ht="33.75" spans="2:14">
      <c r="B64" s="11"/>
      <c r="C64" s="12"/>
      <c r="D64" s="42" t="s">
        <v>73</v>
      </c>
      <c r="E64" s="14" t="s">
        <v>74</v>
      </c>
      <c r="F64" s="15" t="s">
        <v>75</v>
      </c>
      <c r="G64" s="27" t="s">
        <v>76</v>
      </c>
      <c r="H64" s="27" t="s">
        <v>4</v>
      </c>
      <c r="I64" s="12">
        <v>0.2</v>
      </c>
      <c r="J64" s="41" t="s">
        <v>58</v>
      </c>
      <c r="K64" s="49">
        <v>16139</v>
      </c>
      <c r="L64" s="49">
        <f t="shared" ref="L64:L78" si="5">I64*K64</f>
        <v>3227.8</v>
      </c>
      <c r="M64" s="51"/>
      <c r="N64" s="48"/>
    </row>
    <row r="65" ht="45" spans="2:14">
      <c r="B65" s="11">
        <v>6</v>
      </c>
      <c r="C65" s="11" t="s">
        <v>93</v>
      </c>
      <c r="D65" s="11" t="s">
        <v>27</v>
      </c>
      <c r="E65" s="32" t="s">
        <v>28</v>
      </c>
      <c r="F65" s="33" t="s">
        <v>29</v>
      </c>
      <c r="G65" s="34" t="s">
        <v>30</v>
      </c>
      <c r="H65" s="31" t="s">
        <v>31</v>
      </c>
      <c r="I65" s="28">
        <v>48</v>
      </c>
      <c r="J65" s="32" t="s">
        <v>32</v>
      </c>
      <c r="K65" s="64">
        <v>742.023</v>
      </c>
      <c r="L65" s="59">
        <f>I65*K65</f>
        <v>35617.104</v>
      </c>
      <c r="M65" s="56">
        <f>SUM(L65:L72)</f>
        <v>62252.2678</v>
      </c>
      <c r="N65" s="48"/>
    </row>
    <row r="66" ht="45" spans="2:14">
      <c r="B66" s="11"/>
      <c r="C66" s="11"/>
      <c r="D66" s="11"/>
      <c r="E66" s="32" t="s">
        <v>33</v>
      </c>
      <c r="F66" s="33" t="s">
        <v>34</v>
      </c>
      <c r="G66" s="34" t="s">
        <v>30</v>
      </c>
      <c r="H66" s="34" t="s">
        <v>85</v>
      </c>
      <c r="I66" s="11">
        <v>12</v>
      </c>
      <c r="J66" s="32" t="s">
        <v>32</v>
      </c>
      <c r="K66" s="64">
        <v>742.023</v>
      </c>
      <c r="L66" s="59">
        <f>I66*K66</f>
        <v>8904.276</v>
      </c>
      <c r="M66" s="58"/>
      <c r="N66" s="48"/>
    </row>
    <row r="67" ht="45" spans="2:14">
      <c r="B67" s="11"/>
      <c r="C67" s="11"/>
      <c r="D67" s="11"/>
      <c r="E67" s="32" t="s">
        <v>36</v>
      </c>
      <c r="F67" s="33" t="s">
        <v>90</v>
      </c>
      <c r="G67" s="34" t="s">
        <v>38</v>
      </c>
      <c r="H67" s="34" t="s">
        <v>39</v>
      </c>
      <c r="I67" s="11">
        <v>6</v>
      </c>
      <c r="J67" s="32" t="s">
        <v>32</v>
      </c>
      <c r="K67" s="64">
        <v>742.023</v>
      </c>
      <c r="L67" s="59">
        <f>I67*K67</f>
        <v>4452.138</v>
      </c>
      <c r="M67" s="58"/>
      <c r="N67" s="48"/>
    </row>
    <row r="68" ht="45" spans="2:14">
      <c r="B68" s="11"/>
      <c r="C68" s="11"/>
      <c r="D68" s="11"/>
      <c r="E68" s="32" t="s">
        <v>44</v>
      </c>
      <c r="F68" s="33" t="s">
        <v>87</v>
      </c>
      <c r="G68" s="34" t="s">
        <v>46</v>
      </c>
      <c r="H68" s="34"/>
      <c r="I68" s="11">
        <v>6</v>
      </c>
      <c r="J68" s="32" t="s">
        <v>32</v>
      </c>
      <c r="K68" s="57">
        <v>0</v>
      </c>
      <c r="L68" s="57">
        <f>I68*K68</f>
        <v>0</v>
      </c>
      <c r="M68" s="58"/>
      <c r="N68" s="48"/>
    </row>
    <row r="69" ht="56.25" spans="2:14">
      <c r="B69" s="11"/>
      <c r="C69" s="11"/>
      <c r="D69" s="11"/>
      <c r="E69" s="32" t="s">
        <v>47</v>
      </c>
      <c r="F69" s="33" t="s">
        <v>48</v>
      </c>
      <c r="G69" s="34" t="s">
        <v>38</v>
      </c>
      <c r="H69" s="34" t="s">
        <v>88</v>
      </c>
      <c r="I69" s="11">
        <v>12</v>
      </c>
      <c r="J69" s="32" t="s">
        <v>32</v>
      </c>
      <c r="K69" s="59">
        <v>92.7529</v>
      </c>
      <c r="L69" s="59">
        <f>I69*K69</f>
        <v>1113.0348</v>
      </c>
      <c r="M69" s="58"/>
      <c r="N69" s="48"/>
    </row>
    <row r="70" ht="22.5" spans="2:14">
      <c r="B70" s="11"/>
      <c r="C70" s="11"/>
      <c r="D70" s="37" t="s">
        <v>94</v>
      </c>
      <c r="E70" s="32" t="s">
        <v>94</v>
      </c>
      <c r="F70" s="33" t="s">
        <v>95</v>
      </c>
      <c r="G70" s="34" t="s">
        <v>96</v>
      </c>
      <c r="H70" s="34"/>
      <c r="I70" s="11">
        <v>5</v>
      </c>
      <c r="J70" s="32" t="s">
        <v>72</v>
      </c>
      <c r="K70" s="57">
        <v>400</v>
      </c>
      <c r="L70" s="57">
        <f>I70*K70</f>
        <v>2000</v>
      </c>
      <c r="M70" s="58"/>
      <c r="N70" s="48"/>
    </row>
    <row r="71" ht="22.5" spans="2:14">
      <c r="B71" s="11"/>
      <c r="C71" s="11"/>
      <c r="D71" s="11" t="s">
        <v>69</v>
      </c>
      <c r="E71" s="32" t="s">
        <v>92</v>
      </c>
      <c r="F71" s="33" t="s">
        <v>71</v>
      </c>
      <c r="G71" s="34" t="s">
        <v>38</v>
      </c>
      <c r="H71" s="34" t="s">
        <v>6</v>
      </c>
      <c r="I71" s="11">
        <v>5</v>
      </c>
      <c r="J71" s="32" t="s">
        <v>72</v>
      </c>
      <c r="K71" s="59">
        <v>742.023</v>
      </c>
      <c r="L71" s="59">
        <f>I71*K71</f>
        <v>3710.115</v>
      </c>
      <c r="M71" s="58"/>
      <c r="N71" s="48"/>
    </row>
    <row r="72" ht="33.75" spans="2:14">
      <c r="B72" s="11"/>
      <c r="C72" s="11"/>
      <c r="D72" s="28" t="s">
        <v>73</v>
      </c>
      <c r="E72" s="32" t="s">
        <v>74</v>
      </c>
      <c r="F72" s="30" t="s">
        <v>75</v>
      </c>
      <c r="G72" s="34" t="s">
        <v>97</v>
      </c>
      <c r="H72" s="34" t="s">
        <v>4</v>
      </c>
      <c r="I72" s="11">
        <v>0.4</v>
      </c>
      <c r="J72" s="32" t="s">
        <v>58</v>
      </c>
      <c r="K72" s="57">
        <v>16139</v>
      </c>
      <c r="L72" s="57">
        <f>I72*K72</f>
        <v>6455.6</v>
      </c>
      <c r="M72" s="58"/>
      <c r="N72" s="48"/>
    </row>
    <row r="73" ht="45" spans="2:14">
      <c r="B73" s="11">
        <v>7</v>
      </c>
      <c r="C73" s="12" t="s">
        <v>98</v>
      </c>
      <c r="D73" s="13" t="s">
        <v>27</v>
      </c>
      <c r="E73" s="14" t="s">
        <v>28</v>
      </c>
      <c r="F73" s="26" t="s">
        <v>29</v>
      </c>
      <c r="G73" s="27" t="s">
        <v>30</v>
      </c>
      <c r="H73" s="27" t="s">
        <v>99</v>
      </c>
      <c r="I73" s="12">
        <v>12</v>
      </c>
      <c r="J73" s="41" t="s">
        <v>32</v>
      </c>
      <c r="K73" s="62">
        <v>890.2529</v>
      </c>
      <c r="L73" s="62">
        <f>I73*K73</f>
        <v>10683.0348</v>
      </c>
      <c r="M73" s="50">
        <f>SUM(L73:L77)</f>
        <v>22701.4488</v>
      </c>
      <c r="N73" s="48"/>
    </row>
    <row r="74" ht="56.25" spans="2:14">
      <c r="B74" s="11"/>
      <c r="C74" s="12"/>
      <c r="D74" s="13"/>
      <c r="E74" s="14" t="s">
        <v>33</v>
      </c>
      <c r="F74" s="26" t="s">
        <v>34</v>
      </c>
      <c r="G74" s="27" t="s">
        <v>30</v>
      </c>
      <c r="H74" s="27" t="s">
        <v>100</v>
      </c>
      <c r="I74" s="12">
        <v>6</v>
      </c>
      <c r="J74" s="41" t="s">
        <v>32</v>
      </c>
      <c r="K74" s="62">
        <v>890.2529</v>
      </c>
      <c r="L74" s="62">
        <f>I74*K74</f>
        <v>5341.5174</v>
      </c>
      <c r="M74" s="51"/>
      <c r="N74" s="48"/>
    </row>
    <row r="75" ht="45" spans="2:14">
      <c r="B75" s="11"/>
      <c r="C75" s="12"/>
      <c r="D75" s="13"/>
      <c r="E75" s="14" t="s">
        <v>36</v>
      </c>
      <c r="F75" s="26" t="s">
        <v>90</v>
      </c>
      <c r="G75" s="27" t="s">
        <v>38</v>
      </c>
      <c r="H75" s="27" t="s">
        <v>39</v>
      </c>
      <c r="I75" s="12">
        <v>6</v>
      </c>
      <c r="J75" s="41" t="s">
        <v>32</v>
      </c>
      <c r="K75" s="62">
        <v>890.2529</v>
      </c>
      <c r="L75" s="62">
        <f>I75*K75</f>
        <v>5341.5174</v>
      </c>
      <c r="M75" s="51"/>
      <c r="N75" s="48"/>
    </row>
    <row r="76" ht="45" spans="2:14">
      <c r="B76" s="11"/>
      <c r="C76" s="12"/>
      <c r="D76" s="13"/>
      <c r="E76" s="14" t="s">
        <v>44</v>
      </c>
      <c r="F76" s="26" t="s">
        <v>87</v>
      </c>
      <c r="G76" s="27" t="s">
        <v>46</v>
      </c>
      <c r="H76" s="27"/>
      <c r="I76" s="12">
        <v>6</v>
      </c>
      <c r="J76" s="41" t="s">
        <v>32</v>
      </c>
      <c r="K76" s="49">
        <v>0</v>
      </c>
      <c r="L76" s="49">
        <f>I76*K76</f>
        <v>0</v>
      </c>
      <c r="M76" s="51"/>
      <c r="N76" s="48"/>
    </row>
    <row r="77" ht="56.25" spans="2:14">
      <c r="B77" s="11"/>
      <c r="C77" s="12"/>
      <c r="D77" s="13"/>
      <c r="E77" s="14" t="s">
        <v>47</v>
      </c>
      <c r="F77" s="26" t="s">
        <v>48</v>
      </c>
      <c r="G77" s="27" t="s">
        <v>38</v>
      </c>
      <c r="H77" s="27" t="s">
        <v>88</v>
      </c>
      <c r="I77" s="12">
        <v>12</v>
      </c>
      <c r="J77" s="41" t="s">
        <v>32</v>
      </c>
      <c r="K77" s="62">
        <v>111.2816</v>
      </c>
      <c r="L77" s="62">
        <f>I77*K77</f>
        <v>1335.3792</v>
      </c>
      <c r="M77" s="51"/>
      <c r="N77" s="48"/>
    </row>
    <row r="78" ht="45" spans="2:14">
      <c r="B78" s="11">
        <v>8</v>
      </c>
      <c r="C78" s="11" t="s">
        <v>101</v>
      </c>
      <c r="D78" s="11" t="s">
        <v>27</v>
      </c>
      <c r="E78" s="32" t="s">
        <v>28</v>
      </c>
      <c r="F78" s="33" t="s">
        <v>102</v>
      </c>
      <c r="G78" s="34" t="s">
        <v>30</v>
      </c>
      <c r="H78" s="34" t="s">
        <v>103</v>
      </c>
      <c r="I78" s="11">
        <v>12</v>
      </c>
      <c r="J78" s="32" t="s">
        <v>32</v>
      </c>
      <c r="K78" s="57">
        <v>1000</v>
      </c>
      <c r="L78" s="57">
        <f t="shared" ref="L78:L82" si="6">I78*K78</f>
        <v>12000</v>
      </c>
      <c r="M78" s="56">
        <f>SUM(L78:L82)</f>
        <v>16781.0692</v>
      </c>
      <c r="N78" s="48"/>
    </row>
    <row r="79" ht="56.25" spans="2:14">
      <c r="B79" s="11"/>
      <c r="C79" s="11"/>
      <c r="D79" s="11"/>
      <c r="E79" s="32" t="s">
        <v>33</v>
      </c>
      <c r="F79" s="33" t="s">
        <v>34</v>
      </c>
      <c r="G79" s="34" t="s">
        <v>30</v>
      </c>
      <c r="H79" s="34" t="s">
        <v>104</v>
      </c>
      <c r="I79" s="11">
        <v>2</v>
      </c>
      <c r="J79" s="32" t="s">
        <v>32</v>
      </c>
      <c r="K79" s="57">
        <v>1000</v>
      </c>
      <c r="L79" s="57">
        <f>I79*K79</f>
        <v>2000</v>
      </c>
      <c r="M79" s="58"/>
      <c r="N79" s="48"/>
    </row>
    <row r="80" ht="45" spans="2:14">
      <c r="B80" s="11"/>
      <c r="C80" s="11"/>
      <c r="D80" s="11"/>
      <c r="E80" s="32" t="s">
        <v>36</v>
      </c>
      <c r="F80" s="33" t="s">
        <v>90</v>
      </c>
      <c r="G80" s="34" t="s">
        <v>38</v>
      </c>
      <c r="H80" s="34" t="s">
        <v>105</v>
      </c>
      <c r="I80" s="11">
        <v>2</v>
      </c>
      <c r="J80" s="32" t="s">
        <v>32</v>
      </c>
      <c r="K80" s="57">
        <v>1000</v>
      </c>
      <c r="L80" s="57">
        <f>I80*K80</f>
        <v>2000</v>
      </c>
      <c r="M80" s="58"/>
      <c r="N80" s="48"/>
    </row>
    <row r="81" ht="45" spans="2:14">
      <c r="B81" s="11"/>
      <c r="C81" s="11"/>
      <c r="D81" s="11"/>
      <c r="E81" s="32" t="s">
        <v>44</v>
      </c>
      <c r="F81" s="33" t="s">
        <v>87</v>
      </c>
      <c r="G81" s="34" t="s">
        <v>46</v>
      </c>
      <c r="H81" s="34"/>
      <c r="I81" s="11">
        <v>6</v>
      </c>
      <c r="J81" s="32" t="s">
        <v>32</v>
      </c>
      <c r="K81" s="57">
        <v>0</v>
      </c>
      <c r="L81" s="57">
        <f>I81*K81</f>
        <v>0</v>
      </c>
      <c r="M81" s="58"/>
      <c r="N81" s="48"/>
    </row>
    <row r="82" ht="56.25" spans="2:14">
      <c r="B82" s="11"/>
      <c r="C82" s="11"/>
      <c r="D82" s="11"/>
      <c r="E82" s="32" t="s">
        <v>47</v>
      </c>
      <c r="F82" s="33" t="s">
        <v>48</v>
      </c>
      <c r="G82" s="34" t="s">
        <v>38</v>
      </c>
      <c r="H82" s="34" t="s">
        <v>106</v>
      </c>
      <c r="I82" s="11">
        <v>6</v>
      </c>
      <c r="J82" s="32" t="s">
        <v>32</v>
      </c>
      <c r="K82" s="59">
        <v>130.1782</v>
      </c>
      <c r="L82" s="59">
        <f>I82*K82</f>
        <v>781.0692</v>
      </c>
      <c r="M82" s="58"/>
      <c r="N82" s="48"/>
    </row>
    <row r="83" ht="45" spans="2:14">
      <c r="B83" s="11">
        <v>9</v>
      </c>
      <c r="C83" s="65" t="s">
        <v>107</v>
      </c>
      <c r="D83" s="65" t="s">
        <v>27</v>
      </c>
      <c r="E83" s="66" t="s">
        <v>28</v>
      </c>
      <c r="F83" s="67" t="s">
        <v>102</v>
      </c>
      <c r="G83" s="68" t="s">
        <v>30</v>
      </c>
      <c r="H83" s="68" t="s">
        <v>99</v>
      </c>
      <c r="I83" s="65">
        <v>12</v>
      </c>
      <c r="J83" s="66" t="s">
        <v>32</v>
      </c>
      <c r="K83" s="79">
        <v>1000</v>
      </c>
      <c r="L83" s="79">
        <f t="shared" ref="L83:L87" si="7">I83*K83</f>
        <v>12000</v>
      </c>
      <c r="M83" s="80">
        <f>SUM(L83:L87)</f>
        <v>16781.0692</v>
      </c>
      <c r="N83" s="48"/>
    </row>
    <row r="84" ht="56.25" spans="2:14">
      <c r="B84" s="11"/>
      <c r="C84" s="65"/>
      <c r="D84" s="65"/>
      <c r="E84" s="66" t="s">
        <v>33</v>
      </c>
      <c r="F84" s="67" t="s">
        <v>34</v>
      </c>
      <c r="G84" s="68" t="s">
        <v>30</v>
      </c>
      <c r="H84" s="68" t="s">
        <v>104</v>
      </c>
      <c r="I84" s="65">
        <v>2</v>
      </c>
      <c r="J84" s="66" t="s">
        <v>32</v>
      </c>
      <c r="K84" s="79">
        <v>1000</v>
      </c>
      <c r="L84" s="79">
        <f>I84*K84</f>
        <v>2000</v>
      </c>
      <c r="M84" s="81"/>
      <c r="N84" s="48"/>
    </row>
    <row r="85" ht="45" spans="2:14">
      <c r="B85" s="11"/>
      <c r="C85" s="65"/>
      <c r="D85" s="65"/>
      <c r="E85" s="66" t="s">
        <v>36</v>
      </c>
      <c r="F85" s="67" t="s">
        <v>90</v>
      </c>
      <c r="G85" s="68" t="s">
        <v>38</v>
      </c>
      <c r="H85" s="68" t="s">
        <v>105</v>
      </c>
      <c r="I85" s="65">
        <v>2</v>
      </c>
      <c r="J85" s="66" t="s">
        <v>32</v>
      </c>
      <c r="K85" s="79">
        <v>1000</v>
      </c>
      <c r="L85" s="79">
        <f>I85*K85</f>
        <v>2000</v>
      </c>
      <c r="M85" s="81"/>
      <c r="N85" s="48"/>
    </row>
    <row r="86" ht="45" spans="2:14">
      <c r="B86" s="11"/>
      <c r="C86" s="65"/>
      <c r="D86" s="65"/>
      <c r="E86" s="66" t="s">
        <v>44</v>
      </c>
      <c r="F86" s="67" t="s">
        <v>87</v>
      </c>
      <c r="G86" s="68" t="s">
        <v>46</v>
      </c>
      <c r="H86" s="68"/>
      <c r="I86" s="65">
        <v>6</v>
      </c>
      <c r="J86" s="66" t="s">
        <v>32</v>
      </c>
      <c r="K86" s="79">
        <v>0</v>
      </c>
      <c r="L86" s="79">
        <f>I86*K86</f>
        <v>0</v>
      </c>
      <c r="M86" s="81"/>
      <c r="N86" s="48"/>
    </row>
    <row r="87" ht="56.25" spans="2:14">
      <c r="B87" s="11"/>
      <c r="C87" s="65"/>
      <c r="D87" s="65"/>
      <c r="E87" s="66" t="s">
        <v>47</v>
      </c>
      <c r="F87" s="67" t="s">
        <v>48</v>
      </c>
      <c r="G87" s="68" t="s">
        <v>38</v>
      </c>
      <c r="H87" s="68" t="s">
        <v>106</v>
      </c>
      <c r="I87" s="65">
        <v>6</v>
      </c>
      <c r="J87" s="66" t="s">
        <v>32</v>
      </c>
      <c r="K87" s="82">
        <v>130.1782</v>
      </c>
      <c r="L87" s="82">
        <f>I87*K87</f>
        <v>781.0692</v>
      </c>
      <c r="M87" s="81"/>
      <c r="N87" s="48"/>
    </row>
    <row r="88" ht="45" spans="2:14">
      <c r="B88" s="11">
        <v>10</v>
      </c>
      <c r="C88" s="11" t="s">
        <v>108</v>
      </c>
      <c r="D88" s="11" t="s">
        <v>27</v>
      </c>
      <c r="E88" s="32" t="s">
        <v>28</v>
      </c>
      <c r="F88" s="33" t="s">
        <v>102</v>
      </c>
      <c r="G88" s="34" t="s">
        <v>30</v>
      </c>
      <c r="H88" s="34" t="s">
        <v>99</v>
      </c>
      <c r="I88" s="11">
        <v>12</v>
      </c>
      <c r="J88" s="32" t="s">
        <v>32</v>
      </c>
      <c r="K88" s="57">
        <v>1000</v>
      </c>
      <c r="L88" s="57">
        <f t="shared" ref="L88:L116" si="8">I88*K88</f>
        <v>12000</v>
      </c>
      <c r="M88" s="56">
        <f>SUM(L88:L92)</f>
        <v>16781.0692</v>
      </c>
      <c r="N88" s="48"/>
    </row>
    <row r="89" ht="56.25" spans="2:14">
      <c r="B89" s="11"/>
      <c r="C89" s="11"/>
      <c r="D89" s="11"/>
      <c r="E89" s="32" t="s">
        <v>33</v>
      </c>
      <c r="F89" s="33" t="s">
        <v>34</v>
      </c>
      <c r="G89" s="34" t="s">
        <v>30</v>
      </c>
      <c r="H89" s="34" t="s">
        <v>104</v>
      </c>
      <c r="I89" s="11">
        <v>2</v>
      </c>
      <c r="J89" s="32" t="s">
        <v>32</v>
      </c>
      <c r="K89" s="57">
        <v>1000</v>
      </c>
      <c r="L89" s="57">
        <f>I89*K89</f>
        <v>2000</v>
      </c>
      <c r="M89" s="58"/>
      <c r="N89" s="48"/>
    </row>
    <row r="90" ht="45" spans="2:14">
      <c r="B90" s="11"/>
      <c r="C90" s="11"/>
      <c r="D90" s="11"/>
      <c r="E90" s="32" t="s">
        <v>36</v>
      </c>
      <c r="F90" s="33" t="s">
        <v>90</v>
      </c>
      <c r="G90" s="34" t="s">
        <v>38</v>
      </c>
      <c r="H90" s="34" t="s">
        <v>105</v>
      </c>
      <c r="I90" s="11">
        <v>2</v>
      </c>
      <c r="J90" s="32" t="s">
        <v>32</v>
      </c>
      <c r="K90" s="57">
        <v>1000</v>
      </c>
      <c r="L90" s="57">
        <f>I90*K90</f>
        <v>2000</v>
      </c>
      <c r="M90" s="58"/>
      <c r="N90" s="48"/>
    </row>
    <row r="91" ht="45" spans="2:14">
      <c r="B91" s="11"/>
      <c r="C91" s="11"/>
      <c r="D91" s="11"/>
      <c r="E91" s="32" t="s">
        <v>91</v>
      </c>
      <c r="F91" s="33" t="s">
        <v>87</v>
      </c>
      <c r="G91" s="34" t="s">
        <v>46</v>
      </c>
      <c r="H91" s="34"/>
      <c r="I91" s="11">
        <v>6</v>
      </c>
      <c r="J91" s="32" t="s">
        <v>32</v>
      </c>
      <c r="K91" s="57">
        <v>0</v>
      </c>
      <c r="L91" s="57">
        <f>I91*K91</f>
        <v>0</v>
      </c>
      <c r="M91" s="58"/>
      <c r="N91" s="48"/>
    </row>
    <row r="92" ht="56.25" spans="2:14">
      <c r="B92" s="11"/>
      <c r="C92" s="11"/>
      <c r="D92" s="11"/>
      <c r="E92" s="32" t="s">
        <v>47</v>
      </c>
      <c r="F92" s="33" t="s">
        <v>48</v>
      </c>
      <c r="G92" s="34" t="s">
        <v>38</v>
      </c>
      <c r="H92" s="34" t="s">
        <v>106</v>
      </c>
      <c r="I92" s="11">
        <v>6</v>
      </c>
      <c r="J92" s="32" t="s">
        <v>32</v>
      </c>
      <c r="K92" s="59">
        <v>130.1782</v>
      </c>
      <c r="L92" s="59">
        <f>I92*K92</f>
        <v>781.0692</v>
      </c>
      <c r="M92" s="58"/>
      <c r="N92" s="48"/>
    </row>
    <row r="93" s="1" customFormat="1" ht="45" spans="2:14">
      <c r="B93" s="11">
        <v>11</v>
      </c>
      <c r="C93" s="65" t="s">
        <v>109</v>
      </c>
      <c r="D93" s="65" t="s">
        <v>27</v>
      </c>
      <c r="E93" s="66" t="s">
        <v>28</v>
      </c>
      <c r="F93" s="67" t="s">
        <v>102</v>
      </c>
      <c r="G93" s="68" t="s">
        <v>30</v>
      </c>
      <c r="H93" s="68" t="s">
        <v>110</v>
      </c>
      <c r="I93" s="65">
        <v>6</v>
      </c>
      <c r="J93" s="66" t="s">
        <v>32</v>
      </c>
      <c r="K93" s="82">
        <v>742.023</v>
      </c>
      <c r="L93" s="82">
        <f>I93*K93</f>
        <v>4452.138</v>
      </c>
      <c r="M93" s="80">
        <f>SUM(L93:L97)</f>
        <v>6492.7014</v>
      </c>
      <c r="N93" s="83"/>
    </row>
    <row r="94" s="1" customFormat="1" ht="45" spans="2:14">
      <c r="B94" s="11"/>
      <c r="C94" s="65"/>
      <c r="D94" s="65"/>
      <c r="E94" s="66" t="s">
        <v>33</v>
      </c>
      <c r="F94" s="67" t="s">
        <v>34</v>
      </c>
      <c r="G94" s="68" t="s">
        <v>30</v>
      </c>
      <c r="H94" s="68" t="s">
        <v>111</v>
      </c>
      <c r="I94" s="65">
        <v>1</v>
      </c>
      <c r="J94" s="66" t="s">
        <v>32</v>
      </c>
      <c r="K94" s="82">
        <v>742.023</v>
      </c>
      <c r="L94" s="82">
        <f>I94*K94</f>
        <v>742.023</v>
      </c>
      <c r="M94" s="81"/>
      <c r="N94" s="83"/>
    </row>
    <row r="95" s="1" customFormat="1" ht="45" spans="2:14">
      <c r="B95" s="11"/>
      <c r="C95" s="65"/>
      <c r="D95" s="65"/>
      <c r="E95" s="66" t="s">
        <v>36</v>
      </c>
      <c r="F95" s="67" t="s">
        <v>90</v>
      </c>
      <c r="G95" s="68" t="s">
        <v>38</v>
      </c>
      <c r="H95" s="68" t="s">
        <v>112</v>
      </c>
      <c r="I95" s="65">
        <v>1</v>
      </c>
      <c r="J95" s="66" t="s">
        <v>32</v>
      </c>
      <c r="K95" s="82">
        <v>742.023</v>
      </c>
      <c r="L95" s="82">
        <f>I95*K95</f>
        <v>742.023</v>
      </c>
      <c r="M95" s="81"/>
      <c r="N95" s="83"/>
    </row>
    <row r="96" s="1" customFormat="1" ht="45" spans="2:14">
      <c r="B96" s="11"/>
      <c r="C96" s="65"/>
      <c r="D96" s="65"/>
      <c r="E96" s="66" t="s">
        <v>91</v>
      </c>
      <c r="F96" s="67" t="s">
        <v>87</v>
      </c>
      <c r="G96" s="68" t="s">
        <v>46</v>
      </c>
      <c r="H96" s="68"/>
      <c r="I96" s="65">
        <v>6</v>
      </c>
      <c r="J96" s="66" t="s">
        <v>32</v>
      </c>
      <c r="K96" s="79">
        <v>0</v>
      </c>
      <c r="L96" s="79">
        <f>I96*K96</f>
        <v>0</v>
      </c>
      <c r="M96" s="81"/>
      <c r="N96" s="83"/>
    </row>
    <row r="97" s="1" customFormat="1" ht="56.25" spans="2:14">
      <c r="B97" s="11"/>
      <c r="C97" s="65"/>
      <c r="D97" s="65"/>
      <c r="E97" s="66" t="s">
        <v>47</v>
      </c>
      <c r="F97" s="67" t="s">
        <v>48</v>
      </c>
      <c r="G97" s="68" t="s">
        <v>38</v>
      </c>
      <c r="H97" s="68" t="s">
        <v>106</v>
      </c>
      <c r="I97" s="65">
        <v>6</v>
      </c>
      <c r="J97" s="66" t="s">
        <v>32</v>
      </c>
      <c r="K97" s="82">
        <v>92.7529</v>
      </c>
      <c r="L97" s="82">
        <f>I97*K97</f>
        <v>556.5174</v>
      </c>
      <c r="M97" s="81"/>
      <c r="N97" s="83"/>
    </row>
    <row r="98" ht="45" spans="2:14">
      <c r="B98" s="37">
        <v>12</v>
      </c>
      <c r="C98" s="11" t="s">
        <v>113</v>
      </c>
      <c r="D98" s="11" t="s">
        <v>27</v>
      </c>
      <c r="E98" s="32" t="s">
        <v>28</v>
      </c>
      <c r="F98" s="33" t="s">
        <v>102</v>
      </c>
      <c r="G98" s="34" t="s">
        <v>30</v>
      </c>
      <c r="H98" s="34" t="s">
        <v>110</v>
      </c>
      <c r="I98" s="11">
        <v>6</v>
      </c>
      <c r="J98" s="32" t="s">
        <v>32</v>
      </c>
      <c r="K98" s="59">
        <v>742.023</v>
      </c>
      <c r="L98" s="59">
        <f>I98*K98</f>
        <v>4452.138</v>
      </c>
      <c r="M98" s="56">
        <f>SUM(L98:L102)</f>
        <v>6492.7014</v>
      </c>
      <c r="N98" s="48"/>
    </row>
    <row r="99" ht="45" spans="2:14">
      <c r="B99" s="39"/>
      <c r="C99" s="11"/>
      <c r="D99" s="11"/>
      <c r="E99" s="32" t="s">
        <v>33</v>
      </c>
      <c r="F99" s="33" t="s">
        <v>34</v>
      </c>
      <c r="G99" s="34" t="s">
        <v>30</v>
      </c>
      <c r="H99" s="34" t="s">
        <v>111</v>
      </c>
      <c r="I99" s="11">
        <v>1</v>
      </c>
      <c r="J99" s="32" t="s">
        <v>32</v>
      </c>
      <c r="K99" s="59">
        <v>742.023</v>
      </c>
      <c r="L99" s="59">
        <f>I99*K99</f>
        <v>742.023</v>
      </c>
      <c r="M99" s="58"/>
      <c r="N99" s="48"/>
    </row>
    <row r="100" ht="45" spans="2:14">
      <c r="B100" s="39"/>
      <c r="C100" s="11"/>
      <c r="D100" s="11"/>
      <c r="E100" s="32" t="s">
        <v>36</v>
      </c>
      <c r="F100" s="33" t="s">
        <v>90</v>
      </c>
      <c r="G100" s="34" t="s">
        <v>38</v>
      </c>
      <c r="H100" s="34" t="s">
        <v>112</v>
      </c>
      <c r="I100" s="11">
        <v>1</v>
      </c>
      <c r="J100" s="32" t="s">
        <v>32</v>
      </c>
      <c r="K100" s="59">
        <v>742.023</v>
      </c>
      <c r="L100" s="59">
        <f>I100*K100</f>
        <v>742.023</v>
      </c>
      <c r="M100" s="58"/>
      <c r="N100" s="48"/>
    </row>
    <row r="101" ht="45" spans="2:14">
      <c r="B101" s="39"/>
      <c r="C101" s="11"/>
      <c r="D101" s="11"/>
      <c r="E101" s="32" t="s">
        <v>91</v>
      </c>
      <c r="F101" s="33" t="s">
        <v>87</v>
      </c>
      <c r="G101" s="34" t="s">
        <v>46</v>
      </c>
      <c r="H101" s="34"/>
      <c r="I101" s="11">
        <v>6</v>
      </c>
      <c r="J101" s="32" t="s">
        <v>32</v>
      </c>
      <c r="K101" s="57">
        <v>0</v>
      </c>
      <c r="L101" s="57">
        <f>I101*K101</f>
        <v>0</v>
      </c>
      <c r="M101" s="58"/>
      <c r="N101" s="48"/>
    </row>
    <row r="102" ht="56.25" spans="2:14">
      <c r="B102" s="28"/>
      <c r="C102" s="11"/>
      <c r="D102" s="11"/>
      <c r="E102" s="32" t="s">
        <v>47</v>
      </c>
      <c r="F102" s="33" t="s">
        <v>48</v>
      </c>
      <c r="G102" s="34" t="s">
        <v>38</v>
      </c>
      <c r="H102" s="34" t="s">
        <v>106</v>
      </c>
      <c r="I102" s="11">
        <v>6</v>
      </c>
      <c r="J102" s="32" t="s">
        <v>32</v>
      </c>
      <c r="K102" s="59">
        <v>92.7529</v>
      </c>
      <c r="L102" s="59">
        <f>I102*K102</f>
        <v>556.5174</v>
      </c>
      <c r="M102" s="58"/>
      <c r="N102" s="48"/>
    </row>
    <row r="103" ht="45" spans="2:14">
      <c r="B103" s="11">
        <v>13</v>
      </c>
      <c r="C103" s="65" t="s">
        <v>114</v>
      </c>
      <c r="D103" s="65" t="s">
        <v>27</v>
      </c>
      <c r="E103" s="66" t="s">
        <v>28</v>
      </c>
      <c r="F103" s="67" t="s">
        <v>102</v>
      </c>
      <c r="G103" s="68" t="s">
        <v>30</v>
      </c>
      <c r="H103" s="68" t="s">
        <v>115</v>
      </c>
      <c r="I103" s="65">
        <v>4</v>
      </c>
      <c r="J103" s="66" t="s">
        <v>32</v>
      </c>
      <c r="K103" s="82">
        <v>742.023</v>
      </c>
      <c r="L103" s="82">
        <f>I103*K103</f>
        <v>2968.092</v>
      </c>
      <c r="M103" s="80">
        <f>SUM(L103:L107)</f>
        <v>5750.6784</v>
      </c>
      <c r="N103" s="48"/>
    </row>
    <row r="104" ht="45" spans="2:14">
      <c r="B104" s="11"/>
      <c r="C104" s="65"/>
      <c r="D104" s="65"/>
      <c r="E104" s="66" t="s">
        <v>33</v>
      </c>
      <c r="F104" s="67" t="s">
        <v>34</v>
      </c>
      <c r="G104" s="68" t="s">
        <v>30</v>
      </c>
      <c r="H104" s="68" t="s">
        <v>111</v>
      </c>
      <c r="I104" s="65">
        <v>1</v>
      </c>
      <c r="J104" s="66" t="s">
        <v>32</v>
      </c>
      <c r="K104" s="82">
        <v>742.023</v>
      </c>
      <c r="L104" s="82">
        <f>I104*K104</f>
        <v>742.023</v>
      </c>
      <c r="M104" s="81"/>
      <c r="N104" s="48"/>
    </row>
    <row r="105" ht="45" spans="2:14">
      <c r="B105" s="11"/>
      <c r="C105" s="65"/>
      <c r="D105" s="65"/>
      <c r="E105" s="66" t="s">
        <v>36</v>
      </c>
      <c r="F105" s="67" t="s">
        <v>90</v>
      </c>
      <c r="G105" s="68" t="s">
        <v>38</v>
      </c>
      <c r="H105" s="68" t="s">
        <v>105</v>
      </c>
      <c r="I105" s="65">
        <v>2</v>
      </c>
      <c r="J105" s="66" t="s">
        <v>32</v>
      </c>
      <c r="K105" s="82">
        <v>742.023</v>
      </c>
      <c r="L105" s="82">
        <f>I105*K105</f>
        <v>1484.046</v>
      </c>
      <c r="M105" s="81"/>
      <c r="N105" s="48"/>
    </row>
    <row r="106" ht="45" spans="2:14">
      <c r="B106" s="11"/>
      <c r="C106" s="65"/>
      <c r="D106" s="65"/>
      <c r="E106" s="66" t="s">
        <v>91</v>
      </c>
      <c r="F106" s="67" t="s">
        <v>87</v>
      </c>
      <c r="G106" s="68" t="s">
        <v>46</v>
      </c>
      <c r="H106" s="68"/>
      <c r="I106" s="65">
        <v>6</v>
      </c>
      <c r="J106" s="66" t="s">
        <v>32</v>
      </c>
      <c r="K106" s="79">
        <v>0</v>
      </c>
      <c r="L106" s="79">
        <f>I106*K106</f>
        <v>0</v>
      </c>
      <c r="M106" s="81"/>
      <c r="N106" s="48"/>
    </row>
    <row r="107" ht="56.25" spans="2:14">
      <c r="B107" s="11"/>
      <c r="C107" s="65"/>
      <c r="D107" s="65"/>
      <c r="E107" s="66" t="s">
        <v>47</v>
      </c>
      <c r="F107" s="67" t="s">
        <v>48</v>
      </c>
      <c r="G107" s="68" t="s">
        <v>38</v>
      </c>
      <c r="H107" s="68" t="s">
        <v>106</v>
      </c>
      <c r="I107" s="65">
        <v>6</v>
      </c>
      <c r="J107" s="66" t="s">
        <v>32</v>
      </c>
      <c r="K107" s="82">
        <v>92.7529</v>
      </c>
      <c r="L107" s="82">
        <f>I107*K107</f>
        <v>556.5174</v>
      </c>
      <c r="M107" s="81"/>
      <c r="N107" s="48"/>
    </row>
    <row r="108" ht="45" spans="2:14">
      <c r="B108" s="11">
        <v>14</v>
      </c>
      <c r="C108" s="11" t="s">
        <v>116</v>
      </c>
      <c r="D108" s="11" t="s">
        <v>27</v>
      </c>
      <c r="E108" s="32" t="s">
        <v>28</v>
      </c>
      <c r="F108" s="33" t="s">
        <v>102</v>
      </c>
      <c r="G108" s="34" t="s">
        <v>30</v>
      </c>
      <c r="H108" s="34" t="s">
        <v>99</v>
      </c>
      <c r="I108" s="11">
        <v>12</v>
      </c>
      <c r="J108" s="32" t="s">
        <v>32</v>
      </c>
      <c r="K108" s="57">
        <v>1000</v>
      </c>
      <c r="L108" s="57">
        <f>I108*K108</f>
        <v>12000</v>
      </c>
      <c r="M108" s="58">
        <f>SUM(L108:L112)</f>
        <v>29562.1384</v>
      </c>
      <c r="N108" s="48"/>
    </row>
    <row r="109" ht="45" spans="2:14">
      <c r="B109" s="11"/>
      <c r="C109" s="11"/>
      <c r="D109" s="11"/>
      <c r="E109" s="32" t="s">
        <v>33</v>
      </c>
      <c r="F109" s="33" t="s">
        <v>34</v>
      </c>
      <c r="G109" s="34" t="s">
        <v>30</v>
      </c>
      <c r="H109" s="34" t="s">
        <v>85</v>
      </c>
      <c r="I109" s="11">
        <v>12</v>
      </c>
      <c r="J109" s="32" t="s">
        <v>32</v>
      </c>
      <c r="K109" s="57">
        <v>1000</v>
      </c>
      <c r="L109" s="57">
        <f>I109*K109</f>
        <v>12000</v>
      </c>
      <c r="M109" s="58"/>
      <c r="N109" s="48"/>
    </row>
    <row r="110" ht="45" spans="2:14">
      <c r="B110" s="11"/>
      <c r="C110" s="11"/>
      <c r="D110" s="11"/>
      <c r="E110" s="32" t="s">
        <v>36</v>
      </c>
      <c r="F110" s="33" t="s">
        <v>90</v>
      </c>
      <c r="G110" s="34" t="s">
        <v>38</v>
      </c>
      <c r="H110" s="34" t="s">
        <v>117</v>
      </c>
      <c r="I110" s="11">
        <v>4</v>
      </c>
      <c r="J110" s="32" t="s">
        <v>32</v>
      </c>
      <c r="K110" s="57">
        <v>1000</v>
      </c>
      <c r="L110" s="57">
        <f>I110*K110</f>
        <v>4000</v>
      </c>
      <c r="M110" s="58"/>
      <c r="N110" s="48"/>
    </row>
    <row r="111" ht="45" spans="2:14">
      <c r="B111" s="11"/>
      <c r="C111" s="11"/>
      <c r="D111" s="11"/>
      <c r="E111" s="32" t="s">
        <v>44</v>
      </c>
      <c r="F111" s="33" t="s">
        <v>87</v>
      </c>
      <c r="G111" s="34" t="s">
        <v>46</v>
      </c>
      <c r="H111" s="34"/>
      <c r="I111" s="11">
        <v>6</v>
      </c>
      <c r="J111" s="32" t="s">
        <v>32</v>
      </c>
      <c r="K111" s="57">
        <v>0</v>
      </c>
      <c r="L111" s="57">
        <f>I111*K111</f>
        <v>0</v>
      </c>
      <c r="M111" s="58"/>
      <c r="N111" s="48"/>
    </row>
    <row r="112" ht="56.25" spans="2:14">
      <c r="B112" s="11"/>
      <c r="C112" s="11"/>
      <c r="D112" s="11"/>
      <c r="E112" s="32" t="s">
        <v>47</v>
      </c>
      <c r="F112" s="33" t="s">
        <v>48</v>
      </c>
      <c r="G112" s="34" t="s">
        <v>38</v>
      </c>
      <c r="H112" s="34" t="s">
        <v>88</v>
      </c>
      <c r="I112" s="11">
        <v>12</v>
      </c>
      <c r="J112" s="32" t="s">
        <v>32</v>
      </c>
      <c r="K112" s="59">
        <v>130.1782</v>
      </c>
      <c r="L112" s="59">
        <f>I112*K112</f>
        <v>1562.1384</v>
      </c>
      <c r="M112" s="58"/>
      <c r="N112" s="48"/>
    </row>
    <row r="113" spans="2:14">
      <c r="B113" s="69">
        <v>15</v>
      </c>
      <c r="C113" s="70" t="s">
        <v>118</v>
      </c>
      <c r="D113" s="69" t="s">
        <v>119</v>
      </c>
      <c r="E113" s="66" t="s">
        <v>120</v>
      </c>
      <c r="F113" s="67" t="s">
        <v>121</v>
      </c>
      <c r="G113" s="68" t="s">
        <v>122</v>
      </c>
      <c r="H113" s="68" t="s">
        <v>6</v>
      </c>
      <c r="I113" s="65">
        <v>2</v>
      </c>
      <c r="J113" s="66" t="s">
        <v>72</v>
      </c>
      <c r="K113" s="82">
        <v>1041.4253</v>
      </c>
      <c r="L113" s="82">
        <f>I113*K113</f>
        <v>2082.8506</v>
      </c>
      <c r="M113" s="84">
        <f>SUM(L113:L116)</f>
        <v>18621.3795</v>
      </c>
      <c r="N113" s="48"/>
    </row>
    <row r="114" ht="22.5" spans="2:14">
      <c r="B114" s="71"/>
      <c r="C114" s="72"/>
      <c r="D114" s="71"/>
      <c r="E114" s="66" t="s">
        <v>123</v>
      </c>
      <c r="F114" s="67" t="s">
        <v>124</v>
      </c>
      <c r="G114" s="68" t="s">
        <v>125</v>
      </c>
      <c r="H114" s="68" t="s">
        <v>7</v>
      </c>
      <c r="I114" s="65">
        <v>3</v>
      </c>
      <c r="J114" s="66" t="s">
        <v>72</v>
      </c>
      <c r="K114" s="79">
        <v>1000</v>
      </c>
      <c r="L114" s="79">
        <f>I114*K114</f>
        <v>3000</v>
      </c>
      <c r="M114" s="85"/>
      <c r="N114" s="48"/>
    </row>
    <row r="115" spans="2:14">
      <c r="B115" s="71"/>
      <c r="C115" s="72"/>
      <c r="D115" s="71"/>
      <c r="E115" s="66" t="s">
        <v>126</v>
      </c>
      <c r="F115" s="67" t="s">
        <v>118</v>
      </c>
      <c r="G115" s="68"/>
      <c r="H115" s="68" t="s">
        <v>6</v>
      </c>
      <c r="I115" s="65">
        <v>12</v>
      </c>
      <c r="J115" s="66" t="s">
        <v>72</v>
      </c>
      <c r="K115" s="82">
        <v>1041.4253</v>
      </c>
      <c r="L115" s="82">
        <f>I115*K115</f>
        <v>12497.1036</v>
      </c>
      <c r="M115" s="85"/>
      <c r="N115" s="48"/>
    </row>
    <row r="116" spans="2:14">
      <c r="B116" s="73"/>
      <c r="C116" s="74"/>
      <c r="D116" s="73"/>
      <c r="E116" s="66" t="s">
        <v>127</v>
      </c>
      <c r="F116" s="67"/>
      <c r="G116" s="68" t="s">
        <v>128</v>
      </c>
      <c r="H116" s="68" t="s">
        <v>6</v>
      </c>
      <c r="I116" s="65">
        <v>1</v>
      </c>
      <c r="J116" s="66" t="s">
        <v>72</v>
      </c>
      <c r="K116" s="82">
        <v>1041.4253</v>
      </c>
      <c r="L116" s="82">
        <f>I116*K116</f>
        <v>1041.4253</v>
      </c>
      <c r="M116" s="80"/>
      <c r="N116" s="48"/>
    </row>
    <row r="117" spans="2:14">
      <c r="B117" s="75" t="s">
        <v>129</v>
      </c>
      <c r="C117" s="75"/>
      <c r="D117" s="75"/>
      <c r="E117" s="75"/>
      <c r="F117" s="75"/>
      <c r="G117" s="75"/>
      <c r="H117" s="75"/>
      <c r="I117" s="75"/>
      <c r="J117" s="75"/>
      <c r="K117" s="86"/>
      <c r="L117" s="86"/>
      <c r="M117" s="87">
        <f>SUM(M10:M116)</f>
        <v>694713.2487</v>
      </c>
      <c r="N117" s="48"/>
    </row>
    <row r="118" spans="2:14">
      <c r="B118" s="76"/>
      <c r="C118" s="76" t="s">
        <v>130</v>
      </c>
      <c r="D118" s="77" t="str">
        <f>"人民币："&amp;TEXT(ROUND(M120,0),"[dbnum2]")&amp;"圆整"</f>
        <v>人民币：柒拾叁万陆仟叁佰玖拾陆圆整</v>
      </c>
      <c r="E118" s="78"/>
      <c r="F118" s="78"/>
      <c r="G118" s="78"/>
      <c r="H118" s="78"/>
      <c r="I118" s="78"/>
      <c r="J118" s="78"/>
      <c r="K118" s="88"/>
      <c r="L118" s="89" t="s">
        <v>131</v>
      </c>
      <c r="M118" s="90">
        <v>0.06</v>
      </c>
      <c r="N118" s="48"/>
    </row>
    <row r="119" spans="2:14">
      <c r="B119" s="76"/>
      <c r="C119" s="76"/>
      <c r="D119" s="78"/>
      <c r="E119" s="78"/>
      <c r="F119" s="78"/>
      <c r="G119" s="78"/>
      <c r="H119" s="78"/>
      <c r="I119" s="78"/>
      <c r="J119" s="78"/>
      <c r="K119" s="88"/>
      <c r="L119" s="91" t="s">
        <v>132</v>
      </c>
      <c r="M119" s="87">
        <f>M117/100*(1+M118)*100</f>
        <v>736396.043622</v>
      </c>
      <c r="N119" s="48"/>
    </row>
    <row r="120" spans="2:14">
      <c r="B120" s="76"/>
      <c r="C120" s="76"/>
      <c r="D120" s="78"/>
      <c r="E120" s="78"/>
      <c r="F120" s="78"/>
      <c r="G120" s="78"/>
      <c r="H120" s="78"/>
      <c r="I120" s="78"/>
      <c r="J120" s="78"/>
      <c r="K120" s="88"/>
      <c r="L120" s="91" t="s">
        <v>133</v>
      </c>
      <c r="M120" s="87">
        <f>INT(M119/1)*1</f>
        <v>736396</v>
      </c>
      <c r="N120" s="48"/>
    </row>
    <row r="123" spans="13:13">
      <c r="M123">
        <f>M120*0.5</f>
        <v>368198</v>
      </c>
    </row>
    <row r="130" spans="7:9">
      <c r="G130">
        <v>22651</v>
      </c>
      <c r="H130">
        <f t="shared" ref="H130:H132" si="9">G130/21.75</f>
        <v>1041.42528735632</v>
      </c>
      <c r="I130">
        <f t="shared" ref="I130:I132" si="10">H130/8</f>
        <v>130.17816091954</v>
      </c>
    </row>
    <row r="131" spans="7:9">
      <c r="G131">
        <v>19363</v>
      </c>
      <c r="H131">
        <f>G131/21.75</f>
        <v>890.252873563218</v>
      </c>
      <c r="I131">
        <f>H131/8</f>
        <v>111.281609195402</v>
      </c>
    </row>
    <row r="132" spans="7:9">
      <c r="G132">
        <v>16139</v>
      </c>
      <c r="H132">
        <f>G132/21.75</f>
        <v>742.022988505747</v>
      </c>
      <c r="I132">
        <f>H132/8</f>
        <v>92.7528735632184</v>
      </c>
    </row>
  </sheetData>
  <mergeCells count="81">
    <mergeCell ref="D4:M4"/>
    <mergeCell ref="D5:M5"/>
    <mergeCell ref="D6:M6"/>
    <mergeCell ref="D7:M7"/>
    <mergeCell ref="B8:M8"/>
    <mergeCell ref="B117:L117"/>
    <mergeCell ref="B4:B7"/>
    <mergeCell ref="B10:B24"/>
    <mergeCell ref="B25:B39"/>
    <mergeCell ref="B40:B50"/>
    <mergeCell ref="B51:B57"/>
    <mergeCell ref="B58:B64"/>
    <mergeCell ref="B65:B72"/>
    <mergeCell ref="B73:B77"/>
    <mergeCell ref="B78:B82"/>
    <mergeCell ref="B83:B87"/>
    <mergeCell ref="B88:B92"/>
    <mergeCell ref="B93:B97"/>
    <mergeCell ref="B98:B102"/>
    <mergeCell ref="B103:B107"/>
    <mergeCell ref="B108:B112"/>
    <mergeCell ref="B113:B116"/>
    <mergeCell ref="B118:B120"/>
    <mergeCell ref="C4:C7"/>
    <mergeCell ref="C10:C24"/>
    <mergeCell ref="C25:C39"/>
    <mergeCell ref="C40:C50"/>
    <mergeCell ref="C51:C57"/>
    <mergeCell ref="C58:C64"/>
    <mergeCell ref="C65:C72"/>
    <mergeCell ref="C73:C77"/>
    <mergeCell ref="C78:C82"/>
    <mergeCell ref="C83:C87"/>
    <mergeCell ref="C88:C92"/>
    <mergeCell ref="C93:C97"/>
    <mergeCell ref="C98:C102"/>
    <mergeCell ref="C103:C107"/>
    <mergeCell ref="C108:C112"/>
    <mergeCell ref="C113:C116"/>
    <mergeCell ref="C118:C120"/>
    <mergeCell ref="D10:D15"/>
    <mergeCell ref="D17:D22"/>
    <mergeCell ref="D25:D30"/>
    <mergeCell ref="D33:D38"/>
    <mergeCell ref="D40:D45"/>
    <mergeCell ref="D48:D49"/>
    <mergeCell ref="D51:D55"/>
    <mergeCell ref="D58:D62"/>
    <mergeCell ref="D65:D69"/>
    <mergeCell ref="D73:D77"/>
    <mergeCell ref="D78:D82"/>
    <mergeCell ref="D83:D87"/>
    <mergeCell ref="D88:D92"/>
    <mergeCell ref="D93:D97"/>
    <mergeCell ref="D98:D102"/>
    <mergeCell ref="D103:D107"/>
    <mergeCell ref="D108:D112"/>
    <mergeCell ref="D113:D116"/>
    <mergeCell ref="G17:G22"/>
    <mergeCell ref="G33:G38"/>
    <mergeCell ref="G48:G49"/>
    <mergeCell ref="H17:H22"/>
    <mergeCell ref="H33:H38"/>
    <mergeCell ref="H48:H49"/>
    <mergeCell ref="M10:M24"/>
    <mergeCell ref="M25:M39"/>
    <mergeCell ref="M40:M50"/>
    <mergeCell ref="M51:M57"/>
    <mergeCell ref="M58:M64"/>
    <mergeCell ref="M65:M72"/>
    <mergeCell ref="M73:M77"/>
    <mergeCell ref="M78:M82"/>
    <mergeCell ref="M83:M87"/>
    <mergeCell ref="M88:M92"/>
    <mergeCell ref="M93:M97"/>
    <mergeCell ref="M98:M102"/>
    <mergeCell ref="M103:M107"/>
    <mergeCell ref="M108:M112"/>
    <mergeCell ref="M113:M116"/>
    <mergeCell ref="B2:M3"/>
    <mergeCell ref="D118:K120"/>
  </mergeCells>
  <printOptions horizontalCentered="1"/>
  <pageMargins left="0.236111111111111" right="0.236111111111111" top="0.393055555555556" bottom="0.393055555555556" header="0.314583333333333" footer="0.314583333333333"/>
  <pageSetup paperSize="9" scale="60" orientation="landscape" horizontalDpi="600"/>
  <headerFooter alignWithMargins="0"/>
  <rowBreaks count="4" manualBreakCount="4">
    <brk id="39" max="13" man="1"/>
    <brk id="64" max="13" man="1"/>
    <brk id="92" max="13" man="1"/>
    <brk id="120" max="14" man="1"/>
  </rowBreaks>
  <colBreaks count="1" manualBreakCount="1">
    <brk id="16" max="1048575" man="1"/>
  </colBreaks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成本构成</vt:lpstr>
      <vt:lpstr>报价明细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baoshuang</dc:creator>
  <cp:lastModifiedBy>caoyan</cp:lastModifiedBy>
  <dcterms:created xsi:type="dcterms:W3CDTF">2006-09-16T16:00:00Z</dcterms:created>
  <dcterms:modified xsi:type="dcterms:W3CDTF">2020-08-28T00:39:23Z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2052-9.1.0.4843</vt:lpwstr>
  </property>
</Properties>
</file>