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betaf\Desktop\todo\宿州市财政局\"/>
    </mc:Choice>
  </mc:AlternateContent>
  <xr:revisionPtr revIDLastSave="0" documentId="13_ncr:1_{FC54EB0D-9DF8-43FC-9206-FC46A200D1B2}" xr6:coauthVersionLast="45" xr6:coauthVersionMax="45" xr10:uidLastSave="{00000000-0000-0000-0000-000000000000}"/>
  <bookViews>
    <workbookView xWindow="-108" yWindow="-108" windowWidth="23256" windowHeight="12720" tabRatio="566" xr2:uid="{00000000-000D-0000-FFFF-FFFF00000000}"/>
  </bookViews>
  <sheets>
    <sheet name="报价总表" sheetId="11" r:id="rId1"/>
    <sheet name="ITiMe自动化监控(产品)" sheetId="10" r:id="rId2"/>
    <sheet name="ITiMe自动化监控(授权)" sheetId="14" r:id="rId3"/>
  </sheets>
  <definedNames>
    <definedName name="_xlnm._FilterDatabase" localSheetId="0" hidden="1">报价总表!$B$8:$G$19</definedName>
    <definedName name="_xlnm.Print_Area" localSheetId="1">'ITiMe自动化监控(产品)'!$A$1:$H$38</definedName>
    <definedName name="_xlnm.Print_Area" localSheetId="2">'ITiMe自动化监控(授权)'!$A$1:$I$28</definedName>
    <definedName name="_xlnm.Print_Area" localSheetId="0">报价总表!$A$1:$H$19</definedName>
  </definedNames>
  <calcPr calcId="191029"/>
</workbook>
</file>

<file path=xl/calcChain.xml><?xml version="1.0" encoding="utf-8"?>
<calcChain xmlns="http://schemas.openxmlformats.org/spreadsheetml/2006/main">
  <c r="H22" i="14" l="1"/>
  <c r="G26" i="10"/>
  <c r="G31" i="10"/>
  <c r="H21" i="14"/>
  <c r="H17" i="14"/>
  <c r="H16" i="14"/>
  <c r="H14" i="14"/>
  <c r="H9" i="14"/>
  <c r="H18" i="14"/>
  <c r="H10" i="14"/>
  <c r="H11" i="14"/>
  <c r="H12" i="14"/>
  <c r="H13" i="14"/>
  <c r="H15" i="14"/>
  <c r="H19" i="14"/>
  <c r="H20" i="14"/>
  <c r="F6" i="14"/>
  <c r="D6" i="14"/>
  <c r="D5" i="14"/>
  <c r="D4" i="14"/>
  <c r="D3" i="14"/>
  <c r="G25" i="10"/>
  <c r="G27" i="10"/>
  <c r="G28" i="10"/>
  <c r="G29" i="10"/>
  <c r="G30" i="10"/>
  <c r="G32" i="10"/>
  <c r="D23" i="10"/>
  <c r="E6" i="10"/>
  <c r="D6" i="10"/>
  <c r="D5" i="10"/>
  <c r="D4" i="10"/>
  <c r="D3" i="10"/>
  <c r="E37" i="10" l="1"/>
  <c r="D37" i="10" s="1"/>
  <c r="F33" i="10"/>
  <c r="E35" i="10" s="1"/>
  <c r="G23" i="14"/>
  <c r="F25" i="14" s="1"/>
  <c r="F9" i="11" l="1"/>
  <c r="G9" i="11" s="1"/>
  <c r="D33" i="10"/>
  <c r="E23" i="14"/>
  <c r="D27" i="14"/>
  <c r="F12" i="11" l="1"/>
  <c r="G12" i="11" s="1"/>
  <c r="E15" i="11" s="1"/>
  <c r="F14" i="11" l="1"/>
  <c r="E16" i="11"/>
  <c r="D15" i="11"/>
  <c r="D18" i="11" l="1"/>
  <c r="D16" i="11"/>
</calcChain>
</file>

<file path=xl/sharedStrings.xml><?xml version="1.0" encoding="utf-8"?>
<sst xmlns="http://schemas.openxmlformats.org/spreadsheetml/2006/main" count="138" uniqueCount="120">
  <si>
    <t>机
密
文
件</t>
  </si>
  <si>
    <r>
      <rPr>
        <b/>
        <sz val="18"/>
        <color indexed="8"/>
        <rFont val="微软雅黑"/>
        <family val="2"/>
        <charset val="134"/>
      </rPr>
      <t xml:space="preserve">报价单
</t>
    </r>
    <r>
      <rPr>
        <sz val="12"/>
        <color indexed="8"/>
        <rFont val="方正姚体"/>
        <family val="3"/>
        <charset val="134"/>
      </rPr>
      <t>Quotation</t>
    </r>
  </si>
  <si>
    <t>报价项</t>
  </si>
  <si>
    <t>项目说明</t>
  </si>
  <si>
    <t>数量</t>
  </si>
  <si>
    <t>单价</t>
  </si>
  <si>
    <t>价格</t>
  </si>
  <si>
    <t>二次开发报价</t>
  </si>
  <si>
    <t>ITiMe自动化监控平台-功能模块报价</t>
  </si>
  <si>
    <t xml:space="preserve">
产
品
基
础
必
选
包
</t>
  </si>
  <si>
    <t>产品说明</t>
  </si>
  <si>
    <t>基础产品模块</t>
  </si>
  <si>
    <t xml:space="preserve">网络设备管理 </t>
  </si>
  <si>
    <r>
      <rPr>
        <b/>
        <sz val="12"/>
        <rFont val="微软雅黑"/>
        <family val="2"/>
        <charset val="134"/>
      </rPr>
      <t>网络设备管理功能模块：</t>
    </r>
    <r>
      <rPr>
        <sz val="12"/>
        <rFont val="微软雅黑"/>
        <family val="2"/>
        <charset val="134"/>
      </rPr>
      <t xml:space="preserve">
提供对IP网络通信设备，包括交换机(华为，H3C，思科，北电，迈普，大三)、路由器（思科，华为，迈普，北电，H3C）、防火墙（天融信，JUNIPER，华为，思科，趋势科技），其他安全设备（绿盟IPS，思福迪LogBase，网康行为管理NS-1501）等的监控能力，包括设备状态、可用性、性能、流量等。</t>
    </r>
  </si>
  <si>
    <t xml:space="preserve">主机系统管理 </t>
  </si>
  <si>
    <r>
      <rPr>
        <b/>
        <sz val="12"/>
        <rFont val="微软雅黑"/>
        <family val="2"/>
        <charset val="134"/>
      </rPr>
      <t xml:space="preserve">主机系统管理功能模块：
</t>
    </r>
    <r>
      <rPr>
        <sz val="12"/>
        <rFont val="微软雅黑"/>
        <family val="2"/>
        <charset val="134"/>
      </rPr>
      <t>提供对各类主机硬件、操作系统的监控能力，包括设备运行状态、磁盘信息、进程信息、CPU、内存等指标，目前支持类型包括：Windows（XP,2000、2003、2008+）,Linux,AIX（4.x,5.1,5.2,5.3）,HP 11i,solaris(8,9,10)等主流主机类型。</t>
    </r>
  </si>
  <si>
    <t xml:space="preserve">应用系统管理 </t>
  </si>
  <si>
    <r>
      <rPr>
        <b/>
        <sz val="12"/>
        <rFont val="微软雅黑"/>
        <family val="2"/>
        <charset val="134"/>
      </rPr>
      <t>应用系统管理：</t>
    </r>
    <r>
      <rPr>
        <sz val="12"/>
        <rFont val="微软雅黑"/>
        <family val="2"/>
        <charset val="134"/>
      </rPr>
      <t xml:space="preserve">
数据库：DB2 ,ORACLE(9i，10g，11g+),SQLSERVER(2000，2005，2008+)，SYBASE11，mysql（5，6）
中间件：weblogic(8,9,10,11)，websphere（5，6），apache2.x，IIS（5.x,6.x,7.x)，MQ 
Web服务器：tomcat 系列
其他服务：URL探针，TCP探针，任意基于JVM的应用服务</t>
    </r>
  </si>
  <si>
    <t>存储系统管理</t>
  </si>
  <si>
    <r>
      <rPr>
        <b/>
        <sz val="12"/>
        <rFont val="微软雅黑"/>
        <family val="2"/>
        <charset val="134"/>
      </rPr>
      <t>存储系统管理：</t>
    </r>
    <r>
      <rPr>
        <sz val="12"/>
        <rFont val="微软雅黑"/>
        <family val="2"/>
        <charset val="134"/>
      </rPr>
      <t xml:space="preserve">
磁阵（IBMDS4000/5000/FAST,INFORTREND,NETSTOR，EMC CLARIION）,磁带库（TS3200）,IBM B24</t>
    </r>
  </si>
  <si>
    <t>虚拟化监控管理</t>
  </si>
  <si>
    <t>支持Vsphere等主流厂商虚拟化平台的监控和告警。</t>
  </si>
  <si>
    <t xml:space="preserve">告警管理模块 </t>
  </si>
  <si>
    <t xml:space="preserve">拓扑管理模块 </t>
  </si>
  <si>
    <t xml:space="preserve">报表分析模块 </t>
  </si>
  <si>
    <r>
      <rPr>
        <b/>
        <sz val="12"/>
        <rFont val="微软雅黑"/>
        <family val="2"/>
        <charset val="134"/>
      </rPr>
      <t xml:space="preserve">报表管理模块：
</t>
    </r>
    <r>
      <rPr>
        <sz val="12"/>
        <rFont val="微软雅黑"/>
        <family val="2"/>
        <charset val="134"/>
      </rPr>
      <t>提供监测数据报表，包括可用性分析报表、容量分析报表、趋势/峰谷/对比分析报表、告警报表等数据分析报表。</t>
    </r>
  </si>
  <si>
    <t>基础模块</t>
  </si>
  <si>
    <t>提供智能化工作门户，支持全局的设备分类/分组视图、可用性视图、链路地图、实时流量视图、支持任意界面的大屏投放等，形成高效率的工作平台功能</t>
  </si>
  <si>
    <t>产品服务</t>
  </si>
  <si>
    <t>现场实施服务</t>
  </si>
  <si>
    <t>现场培训（免费）</t>
  </si>
  <si>
    <t>内容包括有：在实施过程中对项目参与人员提供软件安装、日常操作与维护管理的软件使用基本培训，保证客户能够正常使用和维护。</t>
  </si>
  <si>
    <t>软件维保服务</t>
  </si>
  <si>
    <r>
      <rPr>
        <sz val="12"/>
        <rFont val="微软雅黑"/>
        <family val="2"/>
        <charset val="134"/>
      </rPr>
      <t>（1年）</t>
    </r>
    <r>
      <rPr>
        <b/>
        <sz val="12"/>
        <rFont val="微软雅黑"/>
        <family val="2"/>
        <charset val="134"/>
      </rPr>
      <t>，</t>
    </r>
    <r>
      <rPr>
        <sz val="12"/>
        <rFont val="微软雅黑"/>
        <family val="2"/>
        <charset val="134"/>
      </rPr>
      <t>内容包含有：提供5x8远程技术支持服务、应急响应服务、版本升级服务，开始时间以交付正式License日期计算。
维护期外提供终身远程咨询服务。</t>
    </r>
  </si>
  <si>
    <t>必选包价格：</t>
  </si>
  <si>
    <t>小计：</t>
  </si>
  <si>
    <t xml:space="preserve">
产
品
附
加
可
选
包</t>
  </si>
  <si>
    <t>单项合计</t>
  </si>
  <si>
    <t>应用可视化监控</t>
  </si>
  <si>
    <t>数据库管理工具</t>
  </si>
  <si>
    <t>网络设备配置备份</t>
  </si>
  <si>
    <t>提供跨厂商的网络设备配置信息备份功能，定时生成快照，能对版本信息进行可视化对比</t>
  </si>
  <si>
    <t>IP地址管理</t>
  </si>
  <si>
    <t>提供对IP资源的使用情况管理，按照IP段、提供IP的占用情况、支持对IP的自动扫描等功能</t>
  </si>
  <si>
    <t>日志中心</t>
  </si>
  <si>
    <t>提供对多种设备的日志进行收集、分析、展示、告警等功能</t>
  </si>
  <si>
    <t>定制化开发服务</t>
  </si>
  <si>
    <t>（人/天），定制开发服务，响应客户的定制开发需求（如界面定制，报表定制，动环等第三方系统接入等），由项目经理和研发回馈定制开发工作量，
按照“定制化开发费用”×“开发工作量”计算定制开发服务报价。</t>
  </si>
  <si>
    <t>可选包价格：</t>
  </si>
  <si>
    <t>总计：</t>
  </si>
  <si>
    <t>折扣：</t>
  </si>
  <si>
    <t>折扣后价格：</t>
  </si>
  <si>
    <t xml:space="preserve">
监
控
授
权
点
数
</t>
  </si>
  <si>
    <t>模块名称</t>
  </si>
  <si>
    <t>授权节点</t>
  </si>
  <si>
    <t>描述</t>
  </si>
  <si>
    <t>主机系统监控</t>
  </si>
  <si>
    <t>操作系统节点授权</t>
  </si>
  <si>
    <t>支持对于windows、linux、hp unix、Aix、solaris类型操作系统的管理，支持hp、Dell、IBM的服务器硬件状态监控，实现主机状态的集中查看和单个设备查看结合的管理，支持对于基本信息、运行状态、硬件状态、运行内容的一体化管理；</t>
  </si>
  <si>
    <t>数据库节点授权</t>
  </si>
  <si>
    <t>支持对oracle、DB2常见数据库的管理；实现数据库状态、性能、相关进程的一体化管理；</t>
  </si>
  <si>
    <t>oracle-rac节点授权</t>
  </si>
  <si>
    <t>全局展现rac的架构展示，包含实例、rac、asm、os的组成逻辑和实时状态展示，并可对个rac关键信息进行集中分析；</t>
  </si>
  <si>
    <t>中间件节点授权</t>
  </si>
  <si>
    <t>支持对weblogic、websphere、MQ常见中间的管理，实现中间件状态、性能的一体化管理；</t>
  </si>
  <si>
    <t>标准应用节点授权</t>
  </si>
  <si>
    <t>支持对http（https）、ftp（sftp）、pop3、smtp常见应用的管理，实现应用状态、性能的一体化管理；</t>
  </si>
  <si>
    <t>网络设备监控</t>
  </si>
  <si>
    <t>网络设备节点授权</t>
  </si>
  <si>
    <t>对交换机、路由器、交换路由器、防火墙、IP节点等网络设备的节点授权。可对指定授权数的网络设备运行状态、性能进行监控</t>
  </si>
  <si>
    <t>IP-PING节点节点授权</t>
  </si>
  <si>
    <t>实现支持IP协议的设备的ping状态监控，并可在网络拓扑中进行显示；此类节点不支持相关线路的性能监控，但可以实现图上的示意连接。</t>
  </si>
  <si>
    <t>虚拟化监控</t>
  </si>
  <si>
    <t>宿主机节点授权</t>
  </si>
  <si>
    <t>对宿主机节点授权，实现宿主机配置、状态、性能信息的一体化管理。</t>
  </si>
  <si>
    <t>虚拟机节点授权</t>
  </si>
  <si>
    <t>对虚拟机节点授权，实现虚拟机配置、状态、性能信息的一体化管理。</t>
  </si>
  <si>
    <t>拓扑监控</t>
  </si>
  <si>
    <t>网络拓扑</t>
  </si>
  <si>
    <t>以图形化方式展现网络拓扑，动态显示设备和线路的实时情况；支持缩略图和业务子图方式，区域化展现网络拓扑；</t>
  </si>
  <si>
    <t>系统拓扑</t>
  </si>
  <si>
    <t>以轨道图方式全局展示主机-数据库的组成关系，并实时展示主机性能和各个对象告警；提供全局性CPU、内存、存储、流量的增长分析；</t>
  </si>
  <si>
    <t>虚拟化拓扑</t>
  </si>
  <si>
    <t>以图形化方式展现虚拟化拓扑，显示宿主机、虚拟机、虚拟网络、数据存储关系，动态显示管理对象负载、告警。</t>
  </si>
  <si>
    <t>存储设备监控</t>
  </si>
  <si>
    <t>存储设备节点授权</t>
  </si>
  <si>
    <t>支持存储设备（磁盘阵列、光纤交换机）的设备状态、性能管理，以及各个磁盘、控制器的状态监管，并提供存储容量分析策略，实现主动分析，透明化监控；</t>
  </si>
  <si>
    <t>授权点价格：</t>
  </si>
  <si>
    <t>ITiMe自动化监控平台</t>
    <phoneticPr fontId="22" type="noConversion"/>
  </si>
  <si>
    <t>增值税专用发票，根据合同形式可选13%或6%</t>
    <phoneticPr fontId="22" type="noConversion"/>
  </si>
  <si>
    <t>年度维保服务</t>
    <phoneticPr fontId="22" type="noConversion"/>
  </si>
  <si>
    <t>税金</t>
    <phoneticPr fontId="22" type="noConversion"/>
  </si>
  <si>
    <t>不含税价格</t>
    <phoneticPr fontId="22" type="noConversion"/>
  </si>
  <si>
    <t>含税价格</t>
    <phoneticPr fontId="22" type="noConversion"/>
  </si>
  <si>
    <t>含税成交价</t>
    <phoneticPr fontId="22" type="noConversion"/>
  </si>
  <si>
    <r>
      <t>监控网管系统基础平台和功能模块</t>
    </r>
    <r>
      <rPr>
        <sz val="12"/>
        <color rgb="FF0070C0"/>
        <rFont val="微软雅黑"/>
        <family val="2"/>
        <charset val="134"/>
      </rPr>
      <t>【套】</t>
    </r>
    <phoneticPr fontId="22" type="noConversion"/>
  </si>
  <si>
    <r>
      <t>监控授权网元数(设备/应用)</t>
    </r>
    <r>
      <rPr>
        <sz val="12"/>
        <color rgb="FF0070C0"/>
        <rFont val="微软雅黑"/>
        <family val="2"/>
        <charset val="134"/>
      </rPr>
      <t>【个】</t>
    </r>
    <phoneticPr fontId="22" type="noConversion"/>
  </si>
  <si>
    <r>
      <t>提供5x8远程技术支持服务、技术咨询服务、远程巡检服务、应急响应服务、版本升级服务等</t>
    </r>
    <r>
      <rPr>
        <sz val="12"/>
        <color rgb="FF0070C0"/>
        <rFont val="微软雅黑"/>
        <family val="2"/>
        <charset val="134"/>
      </rPr>
      <t>【年】</t>
    </r>
    <r>
      <rPr>
        <sz val="12"/>
        <rFont val="微软雅黑"/>
        <family val="2"/>
        <charset val="134"/>
      </rPr>
      <t xml:space="preserve">
本报价含一年免费维护，维保期外年度续保费用为合同价格12%</t>
    </r>
    <phoneticPr fontId="22" type="noConversion"/>
  </si>
  <si>
    <t>ITiMe自动化监控平台-授权点数报价</t>
    <phoneticPr fontId="22" type="noConversion"/>
  </si>
  <si>
    <t xml:space="preserve">                  Address 地址：北京市朝阳区大屯路金泉时代广场</t>
    <phoneticPr fontId="22" type="noConversion"/>
  </si>
  <si>
    <t>项
目
报
价</t>
    <phoneticPr fontId="22" type="noConversion"/>
  </si>
  <si>
    <t>桌面终端资产采集</t>
    <phoneticPr fontId="22" type="noConversion"/>
  </si>
  <si>
    <t>桌面终端采集授权</t>
    <phoneticPr fontId="22" type="noConversion"/>
  </si>
  <si>
    <t>桌面终端采集</t>
    <phoneticPr fontId="22" type="noConversion"/>
  </si>
  <si>
    <t>实现桌面终端资产信息及运行信息采集</t>
    <phoneticPr fontId="22" type="noConversion"/>
  </si>
  <si>
    <t>提供集成的跨数据库的WEB可视化的数据维护功能，能够浏览数据库表对象，执行sql查询、更新语句，并以表格
形式展现结果集。</t>
    <phoneticPr fontId="22" type="noConversion"/>
  </si>
  <si>
    <t>通过部署轻量化桌面资产采集Agent，实时收集桌面电脑的配置信息和使用情况，包括硬件配置信息/运行日志/系统软件/系统服务/运行进程等信息，支持基于黑白名单的实时告警等功能。目前支持Windows系列终端。</t>
    <phoneticPr fontId="22" type="noConversion"/>
  </si>
  <si>
    <t>备注：此报价从报价日起，有效期为一个月。</t>
    <phoneticPr fontId="22" type="noConversion"/>
  </si>
  <si>
    <t xml:space="preserve">                 Tel 电话：8610-82746952-801       Fax传真：8610-82746952-805</t>
    <phoneticPr fontId="22" type="noConversion"/>
  </si>
  <si>
    <t xml:space="preserve">                  Con 联系人：                              Mob 手机：</t>
    <phoneticPr fontId="22" type="noConversion"/>
  </si>
  <si>
    <t xml:space="preserve">                 E-Mail：</t>
    <phoneticPr fontId="22" type="noConversion"/>
  </si>
  <si>
    <t>（5人/天），软件实施工程师现场软件安装调试，包括：实施环境调研、数据模型搭建、软件安装、原系统数据和功能迁移、软件调试、实施文档编写。现场实施服务前会下发部署环境需求表和监控对象调查表，原则上待环境准备齐全，监控对象监控账号开通后方可入场。</t>
    <phoneticPr fontId="22" type="noConversion"/>
  </si>
  <si>
    <r>
      <rPr>
        <b/>
        <sz val="12"/>
        <rFont val="微软雅黑"/>
        <family val="2"/>
        <charset val="134"/>
      </rPr>
      <t>告警管理模块：</t>
    </r>
    <r>
      <rPr>
        <sz val="12"/>
        <rFont val="微软雅黑"/>
        <family val="2"/>
        <charset val="134"/>
      </rPr>
      <t xml:space="preserve">
提供灵活的告警策略配置、智能调整告警阈值，并可将告警分析判断、告警关联分析后的告警信息以短信、邮件、TTS语音 等方式通知相关的运维人员。</t>
    </r>
    <phoneticPr fontId="22" type="noConversion"/>
  </si>
  <si>
    <t>拓扑管理模块：
提供网络拓扑、逻辑拓扑、业务拓扑、机房3维俯视图&amp;机柜&amp;机架图（基础版），包含5张拓扑图绘制。</t>
    <phoneticPr fontId="22" type="noConversion"/>
  </si>
  <si>
    <r>
      <t>用户需求二次开发</t>
    </r>
    <r>
      <rPr>
        <sz val="12"/>
        <color rgb="FF0070C0"/>
        <rFont val="微软雅黑"/>
        <family val="2"/>
        <charset val="134"/>
      </rPr>
      <t>【人天】</t>
    </r>
    <phoneticPr fontId="22" type="noConversion"/>
  </si>
  <si>
    <t>现场实施服务、定制开发服务、维保服务不参与折扣计算。</t>
    <phoneticPr fontId="22" type="noConversion"/>
  </si>
  <si>
    <t>在整包5人/天的基础上，非我方因素导致增加实施人天，每增加1人天实施工作量增加2000元</t>
    <phoneticPr fontId="22" type="noConversion"/>
  </si>
  <si>
    <t>项目报价</t>
    <phoneticPr fontId="22" type="noConversion"/>
  </si>
  <si>
    <t>报价日期:   2020-12-22</t>
    <phoneticPr fontId="22" type="noConversion"/>
  </si>
  <si>
    <t>提供业务应用视角的统一监控，呈现业务系统支撑架构、业务繁忙度、可用性、用户访问趋势
以及业务组件性能等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</si>
</sst>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8" formatCode="\¥#,##0.00;\¥\-#,##0.00"/>
    <numFmt numFmtId="179" formatCode="\¥#,##0;\¥\-#,##0"/>
    <numFmt numFmtId="181" formatCode="0_ "/>
    <numFmt numFmtId="182" formatCode="\¥#,##0;[Red]\¥\-#,##0"/>
    <numFmt numFmtId="183" formatCode="\¥#,##0.00;[Red]\¥\-#,##0.00"/>
    <numFmt numFmtId="184" formatCode="&quot;¥&quot;#,##0_);[Red]\(&quot;¥&quot;#,##0\)"/>
  </numFmts>
  <fonts count="28">
    <font>
      <sz val="11"/>
      <color theme="1"/>
      <name val="宋体"/>
      <charset val="134"/>
      <scheme val="minor"/>
    </font>
    <font>
      <b/>
      <sz val="22"/>
      <color indexed="8"/>
      <name val="微软雅黑"/>
      <family val="2"/>
      <charset val="134"/>
    </font>
    <font>
      <b/>
      <sz val="14"/>
      <color indexed="8"/>
      <name val="楷体"/>
      <family val="3"/>
      <charset val="134"/>
    </font>
    <font>
      <sz val="12"/>
      <color theme="1"/>
      <name val="方正姚体"/>
      <family val="3"/>
      <charset val="134"/>
    </font>
    <font>
      <b/>
      <sz val="14"/>
      <color theme="1"/>
      <name val="微软雅黑"/>
      <family val="2"/>
      <charset val="134"/>
    </font>
    <font>
      <b/>
      <sz val="14"/>
      <name val="微软雅黑"/>
      <family val="2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8"/>
      <color indexed="8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6"/>
      <name val="微软雅黑"/>
      <family val="2"/>
      <charset val="134"/>
    </font>
    <font>
      <b/>
      <sz val="12"/>
      <name val="微软雅黑"/>
      <family val="2"/>
      <charset val="134"/>
    </font>
    <font>
      <sz val="12"/>
      <color rgb="FF00B05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Geneva"/>
      <family val="1"/>
    </font>
    <font>
      <sz val="12"/>
      <name val="宋体"/>
      <family val="3"/>
      <charset val="134"/>
    </font>
    <font>
      <sz val="12"/>
      <color indexed="8"/>
      <name val="方正姚体"/>
      <family val="3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22"/>
      <color indexed="8"/>
      <name val="微软雅黑"/>
      <family val="2"/>
      <charset val="134"/>
    </font>
    <font>
      <b/>
      <sz val="12"/>
      <color rgb="FF0070C0"/>
      <name val="微软雅黑"/>
      <family val="2"/>
      <charset val="134"/>
    </font>
    <font>
      <sz val="12"/>
      <color rgb="FF0070C0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2"/>
      <color theme="0" tint="-0.14999847407452621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/>
    <xf numFmtId="0" fontId="17" fillId="0" borderId="0"/>
    <xf numFmtId="0" fontId="14" fillId="0" borderId="0"/>
    <xf numFmtId="0" fontId="14" fillId="0" borderId="0">
      <alignment vertical="center"/>
    </xf>
  </cellStyleXfs>
  <cellXfs count="206">
    <xf numFmtId="0" fontId="0" fillId="0" borderId="0" xfId="0">
      <alignment vertical="center"/>
    </xf>
    <xf numFmtId="0" fontId="6" fillId="0" borderId="3" xfId="3" applyFont="1" applyFill="1" applyBorder="1" applyAlignment="1">
      <alignment horizontal="left" vertical="center" wrapText="1"/>
    </xf>
    <xf numFmtId="0" fontId="6" fillId="0" borderId="7" xfId="3" applyFont="1" applyFill="1" applyBorder="1" applyAlignment="1">
      <alignment horizontal="left" vertical="center" wrapText="1"/>
    </xf>
    <xf numFmtId="0" fontId="6" fillId="0" borderId="46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left" vertical="center" wrapText="1"/>
    </xf>
    <xf numFmtId="182" fontId="6" fillId="0" borderId="13" xfId="3" applyNumberFormat="1" applyFont="1" applyFill="1" applyBorder="1" applyAlignment="1">
      <alignment horizontal="left" vertical="center" wrapText="1"/>
    </xf>
    <xf numFmtId="183" fontId="6" fillId="0" borderId="29" xfId="3" applyNumberFormat="1" applyFont="1" applyFill="1" applyBorder="1" applyAlignment="1">
      <alignment horizontal="left" vertical="center" wrapText="1"/>
    </xf>
    <xf numFmtId="0" fontId="13" fillId="0" borderId="13" xfId="3" applyNumberFormat="1" applyFont="1" applyFill="1" applyBorder="1" applyAlignment="1">
      <alignment horizontal="left" vertical="center" wrapText="1"/>
    </xf>
    <xf numFmtId="0" fontId="13" fillId="0" borderId="13" xfId="3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2" borderId="16" xfId="4" applyFont="1" applyFill="1" applyBorder="1" applyAlignment="1" applyProtection="1">
      <alignment vertical="top"/>
    </xf>
    <xf numFmtId="0" fontId="3" fillId="0" borderId="13" xfId="0" applyFont="1" applyBorder="1" applyAlignment="1" applyProtection="1">
      <alignment horizontal="left" vertical="center"/>
    </xf>
    <xf numFmtId="0" fontId="9" fillId="2" borderId="17" xfId="4" applyFont="1" applyFill="1" applyBorder="1" applyAlignment="1" applyProtection="1">
      <alignment vertical="top"/>
    </xf>
    <xf numFmtId="0" fontId="9" fillId="2" borderId="18" xfId="4" applyFont="1" applyFill="1" applyBorder="1" applyAlignment="1" applyProtection="1">
      <alignment vertical="top"/>
    </xf>
    <xf numFmtId="0" fontId="9" fillId="2" borderId="41" xfId="4" applyFont="1" applyFill="1" applyBorder="1" applyAlignment="1" applyProtection="1">
      <alignment vertical="top"/>
    </xf>
    <xf numFmtId="0" fontId="9" fillId="2" borderId="0" xfId="4" applyFont="1" applyFill="1" applyBorder="1" applyAlignment="1" applyProtection="1">
      <alignment vertical="top"/>
    </xf>
    <xf numFmtId="0" fontId="3" fillId="0" borderId="34" xfId="0" applyFont="1" applyBorder="1" applyAlignment="1" applyProtection="1">
      <alignment horizontal="left" vertical="center"/>
    </xf>
    <xf numFmtId="0" fontId="9" fillId="2" borderId="34" xfId="4" applyFont="1" applyFill="1" applyBorder="1" applyAlignment="1" applyProtection="1">
      <alignment vertical="top"/>
    </xf>
    <xf numFmtId="0" fontId="9" fillId="2" borderId="35" xfId="4" applyFont="1" applyFill="1" applyBorder="1" applyAlignment="1" applyProtection="1">
      <alignment vertical="top"/>
    </xf>
    <xf numFmtId="0" fontId="4" fillId="5" borderId="50" xfId="0" applyFont="1" applyFill="1" applyBorder="1" applyAlignment="1">
      <alignment horizontal="center" vertical="center"/>
    </xf>
    <xf numFmtId="0" fontId="4" fillId="5" borderId="5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179" fontId="6" fillId="0" borderId="13" xfId="0" applyNumberFormat="1" applyFont="1" applyFill="1" applyBorder="1" applyAlignment="1" applyProtection="1">
      <alignment horizontal="left" vertical="center" wrapText="1"/>
    </xf>
    <xf numFmtId="178" fontId="7" fillId="0" borderId="29" xfId="0" applyNumberFormat="1" applyFont="1" applyBorder="1" applyAlignment="1" applyProtection="1">
      <alignment horizontal="left" vertical="center"/>
    </xf>
    <xf numFmtId="179" fontId="7" fillId="0" borderId="13" xfId="0" applyNumberFormat="1" applyFont="1" applyFill="1" applyBorder="1" applyAlignment="1" applyProtection="1">
      <alignment horizontal="left" vertical="center" wrapText="1"/>
    </xf>
    <xf numFmtId="0" fontId="11" fillId="0" borderId="21" xfId="0" applyFont="1" applyBorder="1" applyAlignment="1">
      <alignment horizontal="right" vertical="center"/>
    </xf>
    <xf numFmtId="0" fontId="11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4" fillId="4" borderId="59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4" fillId="4" borderId="27" xfId="0" applyFont="1" applyFill="1" applyBorder="1" applyAlignment="1">
      <alignment vertical="center" wrapText="1"/>
    </xf>
    <xf numFmtId="0" fontId="5" fillId="0" borderId="20" xfId="0" applyFont="1" applyBorder="1" applyAlignment="1">
      <alignment horizontal="right" vertical="center"/>
    </xf>
    <xf numFmtId="0" fontId="3" fillId="0" borderId="7" xfId="0" applyFont="1" applyBorder="1" applyAlignment="1" applyProtection="1">
      <alignment horizontal="left" vertical="center"/>
    </xf>
    <xf numFmtId="0" fontId="9" fillId="2" borderId="33" xfId="4" applyFont="1" applyFill="1" applyBorder="1" applyAlignment="1" applyProtection="1">
      <alignment vertical="top"/>
    </xf>
    <xf numFmtId="0" fontId="6" fillId="2" borderId="7" xfId="3" applyFont="1" applyFill="1" applyBorder="1" applyAlignment="1">
      <alignment horizontal="left" vertical="center" wrapText="1"/>
    </xf>
    <xf numFmtId="0" fontId="11" fillId="0" borderId="22" xfId="0" applyFont="1" applyBorder="1" applyAlignment="1">
      <alignment vertical="center"/>
    </xf>
    <xf numFmtId="0" fontId="5" fillId="5" borderId="60" xfId="3" applyFont="1" applyFill="1" applyBorder="1" applyAlignment="1">
      <alignment horizontal="left" vertical="center" wrapText="1"/>
    </xf>
    <xf numFmtId="0" fontId="4" fillId="5" borderId="50" xfId="0" applyFont="1" applyFill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4" fillId="5" borderId="61" xfId="0" applyFont="1" applyFill="1" applyBorder="1" applyAlignment="1" applyProtection="1">
      <alignment horizontal="left" vertical="center"/>
    </xf>
    <xf numFmtId="0" fontId="5" fillId="5" borderId="61" xfId="3" applyFont="1" applyFill="1" applyBorder="1" applyAlignment="1" applyProtection="1">
      <alignment horizontal="center" vertical="center" wrapText="1"/>
    </xf>
    <xf numFmtId="0" fontId="5" fillId="5" borderId="62" xfId="3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5" fillId="5" borderId="37" xfId="6" quotePrefix="1" applyNumberFormat="1" applyFont="1" applyFill="1" applyBorder="1" applyAlignment="1">
      <alignment horizontal="center" vertical="center" wrapText="1"/>
    </xf>
    <xf numFmtId="0" fontId="12" fillId="2" borderId="7" xfId="3" applyFont="1" applyFill="1" applyBorder="1" applyAlignment="1" applyProtection="1">
      <alignment horizontal="right" vertical="center" wrapText="1"/>
    </xf>
    <xf numFmtId="181" fontId="0" fillId="0" borderId="0" xfId="0" applyNumberFormat="1" applyAlignment="1">
      <alignment vertical="center"/>
    </xf>
    <xf numFmtId="0" fontId="19" fillId="2" borderId="13" xfId="3" applyFont="1" applyFill="1" applyBorder="1" applyAlignment="1" applyProtection="1">
      <alignment horizontal="left" vertical="center" wrapText="1"/>
    </xf>
    <xf numFmtId="184" fontId="6" fillId="0" borderId="52" xfId="3" applyNumberFormat="1" applyFont="1" applyFill="1" applyBorder="1" applyAlignment="1" applyProtection="1">
      <alignment horizontal="right" vertical="center" wrapText="1"/>
    </xf>
    <xf numFmtId="184" fontId="6" fillId="0" borderId="29" xfId="3" applyNumberFormat="1" applyFont="1" applyFill="1" applyBorder="1" applyAlignment="1" applyProtection="1">
      <alignment horizontal="right" vertical="center" wrapText="1"/>
    </xf>
    <xf numFmtId="0" fontId="19" fillId="0" borderId="13" xfId="0" applyFont="1" applyBorder="1" applyAlignment="1" applyProtection="1">
      <alignment horizontal="left" vertical="center"/>
    </xf>
    <xf numFmtId="0" fontId="6" fillId="2" borderId="13" xfId="3" applyFont="1" applyFill="1" applyBorder="1" applyAlignment="1" applyProtection="1">
      <alignment horizontal="center" vertical="center" wrapText="1"/>
    </xf>
    <xf numFmtId="184" fontId="6" fillId="2" borderId="13" xfId="3" applyNumberFormat="1" applyFont="1" applyFill="1" applyBorder="1" applyAlignment="1" applyProtection="1">
      <alignment horizontal="right" vertical="center" wrapText="1"/>
    </xf>
    <xf numFmtId="184" fontId="6" fillId="4" borderId="13" xfId="3" applyNumberFormat="1" applyFont="1" applyFill="1" applyBorder="1" applyAlignment="1" applyProtection="1">
      <alignment horizontal="right" vertical="center" wrapText="1"/>
    </xf>
    <xf numFmtId="184" fontId="6" fillId="0" borderId="13" xfId="3" applyNumberFormat="1" applyFont="1" applyFill="1" applyBorder="1" applyAlignment="1" applyProtection="1">
      <alignment horizontal="right" vertical="center" wrapText="1"/>
    </xf>
    <xf numFmtId="184" fontId="6" fillId="2" borderId="18" xfId="3" applyNumberFormat="1" applyFont="1" applyFill="1" applyBorder="1" applyAlignment="1" applyProtection="1">
      <alignment horizontal="right" vertical="center" wrapText="1"/>
    </xf>
    <xf numFmtId="0" fontId="5" fillId="5" borderId="65" xfId="3" applyFont="1" applyFill="1" applyBorder="1" applyAlignment="1" applyProtection="1">
      <alignment horizontal="left" vertical="center" wrapText="1"/>
    </xf>
    <xf numFmtId="0" fontId="20" fillId="2" borderId="7" xfId="3" applyFont="1" applyFill="1" applyBorder="1" applyAlignment="1" applyProtection="1">
      <alignment horizontal="right" vertical="center" wrapText="1"/>
    </xf>
    <xf numFmtId="0" fontId="20" fillId="0" borderId="7" xfId="0" applyFont="1" applyBorder="1" applyAlignment="1" applyProtection="1">
      <alignment horizontal="right" vertical="center"/>
    </xf>
    <xf numFmtId="0" fontId="24" fillId="0" borderId="21" xfId="0" applyFont="1" applyBorder="1" applyAlignment="1" applyProtection="1">
      <alignment horizontal="right" vertical="center"/>
    </xf>
    <xf numFmtId="0" fontId="24" fillId="0" borderId="22" xfId="0" applyFont="1" applyBorder="1" applyAlignment="1" applyProtection="1">
      <alignment horizontal="center" vertical="center"/>
    </xf>
    <xf numFmtId="0" fontId="5" fillId="5" borderId="1" xfId="3" applyFont="1" applyFill="1" applyBorder="1" applyAlignment="1">
      <alignment horizontal="center" vertical="center" wrapText="1"/>
    </xf>
    <xf numFmtId="0" fontId="5" fillId="5" borderId="2" xfId="3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left" vertical="center" wrapText="1"/>
    </xf>
    <xf numFmtId="0" fontId="21" fillId="0" borderId="13" xfId="0" applyFont="1" applyBorder="1" applyAlignment="1">
      <alignment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46" xfId="0" applyNumberFormat="1" applyFont="1" applyFill="1" applyBorder="1" applyAlignment="1">
      <alignment horizontal="left" vertical="center" wrapText="1"/>
    </xf>
    <xf numFmtId="0" fontId="19" fillId="0" borderId="16" xfId="0" applyNumberFormat="1" applyFont="1" applyFill="1" applyBorder="1" applyAlignment="1">
      <alignment horizontal="left" vertical="center" wrapText="1"/>
    </xf>
    <xf numFmtId="0" fontId="7" fillId="0" borderId="13" xfId="0" applyFont="1" applyBorder="1" applyAlignment="1">
      <alignment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6" fillId="2" borderId="13" xfId="3" applyFont="1" applyFill="1" applyBorder="1" applyAlignment="1" applyProtection="1">
      <alignment vertical="center" wrapText="1"/>
    </xf>
    <xf numFmtId="0" fontId="6" fillId="2" borderId="18" xfId="3" applyFont="1" applyFill="1" applyBorder="1" applyAlignment="1" applyProtection="1">
      <alignment vertical="center" wrapText="1"/>
    </xf>
    <xf numFmtId="0" fontId="6" fillId="2" borderId="13" xfId="3" applyFont="1" applyFill="1" applyBorder="1" applyAlignment="1" applyProtection="1">
      <alignment horizontal="left" vertical="center" wrapText="1"/>
    </xf>
    <xf numFmtId="0" fontId="27" fillId="0" borderId="14" xfId="3" applyFont="1" applyFill="1" applyBorder="1" applyAlignment="1">
      <alignment horizontal="left" vertical="center" wrapText="1"/>
    </xf>
    <xf numFmtId="0" fontId="27" fillId="2" borderId="16" xfId="3" applyFont="1" applyFill="1" applyBorder="1" applyAlignment="1">
      <alignment horizontal="left" vertical="center" wrapText="1"/>
    </xf>
    <xf numFmtId="182" fontId="27" fillId="0" borderId="16" xfId="3" applyNumberFormat="1" applyFont="1" applyFill="1" applyBorder="1" applyAlignment="1">
      <alignment horizontal="left" vertical="center" wrapText="1"/>
    </xf>
    <xf numFmtId="183" fontId="27" fillId="0" borderId="29" xfId="3" applyNumberFormat="1" applyFont="1" applyFill="1" applyBorder="1" applyAlignment="1">
      <alignment horizontal="left" vertical="center" wrapText="1"/>
    </xf>
    <xf numFmtId="0" fontId="6" fillId="8" borderId="18" xfId="3" applyFont="1" applyFill="1" applyBorder="1" applyAlignment="1" applyProtection="1">
      <alignment horizontal="center" vertical="center" wrapText="1"/>
    </xf>
    <xf numFmtId="181" fontId="6" fillId="8" borderId="13" xfId="3" applyNumberFormat="1" applyFont="1" applyFill="1" applyBorder="1" applyAlignment="1" applyProtection="1">
      <alignment horizontal="center" vertical="center" wrapText="1"/>
    </xf>
    <xf numFmtId="9" fontId="19" fillId="8" borderId="13" xfId="3" applyNumberFormat="1" applyFont="1" applyFill="1" applyBorder="1" applyAlignment="1" applyProtection="1">
      <alignment horizontal="center" vertical="center" wrapText="1"/>
    </xf>
    <xf numFmtId="0" fontId="6" fillId="8" borderId="13" xfId="3" applyFont="1" applyFill="1" applyBorder="1" applyAlignment="1">
      <alignment horizontal="center" vertical="center" wrapText="1"/>
    </xf>
    <xf numFmtId="0" fontId="27" fillId="0" borderId="16" xfId="3" applyFont="1" applyFill="1" applyBorder="1" applyAlignment="1">
      <alignment horizontal="center" vertical="center" wrapText="1"/>
    </xf>
    <xf numFmtId="181" fontId="7" fillId="8" borderId="13" xfId="0" applyNumberFormat="1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181" fontId="7" fillId="8" borderId="1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2" borderId="37" xfId="4" applyFont="1" applyFill="1" applyBorder="1" applyAlignment="1" applyProtection="1">
      <alignment horizontal="center" vertical="center"/>
    </xf>
    <xf numFmtId="0" fontId="1" fillId="2" borderId="61" xfId="4" applyFont="1" applyFill="1" applyBorder="1" applyAlignment="1" applyProtection="1">
      <alignment horizontal="center" vertical="center"/>
    </xf>
    <xf numFmtId="0" fontId="1" fillId="2" borderId="62" xfId="4" applyFont="1" applyFill="1" applyBorder="1" applyAlignment="1" applyProtection="1">
      <alignment horizontal="center" vertical="center"/>
    </xf>
    <xf numFmtId="0" fontId="3" fillId="2" borderId="13" xfId="4" applyFont="1" applyFill="1" applyBorder="1" applyAlignment="1" applyProtection="1">
      <alignment horizontal="center" vertical="center"/>
    </xf>
    <xf numFmtId="0" fontId="3" fillId="2" borderId="29" xfId="4" applyFont="1" applyFill="1" applyBorder="1" applyAlignment="1" applyProtection="1">
      <alignment horizontal="center" vertical="center"/>
    </xf>
    <xf numFmtId="0" fontId="9" fillId="2" borderId="15" xfId="4" applyFont="1" applyFill="1" applyBorder="1" applyAlignment="1" applyProtection="1">
      <alignment horizontal="center" vertical="top"/>
    </xf>
    <xf numFmtId="0" fontId="9" fillId="2" borderId="17" xfId="4" applyFont="1" applyFill="1" applyBorder="1" applyAlignment="1" applyProtection="1">
      <alignment horizontal="center" vertical="top"/>
    </xf>
    <xf numFmtId="0" fontId="9" fillId="2" borderId="64" xfId="4" applyFont="1" applyFill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left" vertical="center"/>
    </xf>
    <xf numFmtId="0" fontId="2" fillId="3" borderId="1" xfId="4" applyFont="1" applyFill="1" applyBorder="1" applyAlignment="1" applyProtection="1">
      <alignment horizontal="center" vertical="center" wrapText="1"/>
    </xf>
    <xf numFmtId="0" fontId="2" fillId="3" borderId="3" xfId="4" applyFont="1" applyFill="1" applyBorder="1" applyAlignment="1" applyProtection="1">
      <alignment horizontal="center" vertical="center"/>
    </xf>
    <xf numFmtId="0" fontId="26" fillId="5" borderId="56" xfId="0" applyFont="1" applyFill="1" applyBorder="1" applyAlignment="1" applyProtection="1">
      <alignment horizontal="center" vertical="center" wrapText="1"/>
    </xf>
    <xf numFmtId="0" fontId="4" fillId="5" borderId="57" xfId="0" applyFont="1" applyFill="1" applyBorder="1" applyAlignment="1" applyProtection="1">
      <alignment horizontal="center" vertical="center" wrapText="1"/>
    </xf>
    <xf numFmtId="0" fontId="4" fillId="5" borderId="58" xfId="0" applyFont="1" applyFill="1" applyBorder="1" applyAlignment="1" applyProtection="1">
      <alignment horizontal="center" vertical="center" wrapText="1"/>
    </xf>
    <xf numFmtId="0" fontId="9" fillId="2" borderId="2" xfId="4" applyFont="1" applyFill="1" applyBorder="1" applyAlignment="1" applyProtection="1">
      <alignment horizontal="center" vertical="top"/>
    </xf>
    <xf numFmtId="0" fontId="9" fillId="2" borderId="13" xfId="4" applyFont="1" applyFill="1" applyBorder="1" applyAlignment="1" applyProtection="1">
      <alignment horizontal="center" vertical="top"/>
    </xf>
    <xf numFmtId="0" fontId="9" fillId="2" borderId="2" xfId="4" applyFont="1" applyFill="1" applyBorder="1" applyAlignment="1" applyProtection="1">
      <alignment horizontal="center" vertical="center" wrapText="1"/>
    </xf>
    <xf numFmtId="0" fontId="9" fillId="2" borderId="24" xfId="4" applyFont="1" applyFill="1" applyBorder="1" applyAlignment="1" applyProtection="1">
      <alignment horizontal="center" vertical="center" wrapText="1"/>
    </xf>
    <xf numFmtId="0" fontId="9" fillId="2" borderId="13" xfId="4" applyFont="1" applyFill="1" applyBorder="1" applyAlignment="1" applyProtection="1">
      <alignment horizontal="center" vertical="center" wrapText="1"/>
    </xf>
    <xf numFmtId="0" fontId="9" fillId="2" borderId="29" xfId="4" applyFont="1" applyFill="1" applyBorder="1" applyAlignment="1" applyProtection="1">
      <alignment horizontal="center" vertical="center" wrapText="1"/>
    </xf>
    <xf numFmtId="0" fontId="20" fillId="2" borderId="63" xfId="3" applyFont="1" applyFill="1" applyBorder="1" applyAlignment="1" applyProtection="1">
      <alignment horizontal="right" vertical="center" wrapText="1"/>
    </xf>
    <xf numFmtId="0" fontId="12" fillId="2" borderId="7" xfId="3" applyFont="1" applyFill="1" applyBorder="1" applyAlignment="1" applyProtection="1">
      <alignment horizontal="right" vertical="center" wrapText="1"/>
    </xf>
    <xf numFmtId="0" fontId="5" fillId="7" borderId="7" xfId="3" applyFont="1" applyFill="1" applyBorder="1" applyAlignment="1" applyProtection="1">
      <alignment horizontal="center" vertical="center" wrapText="1"/>
    </xf>
    <xf numFmtId="0" fontId="5" fillId="7" borderId="13" xfId="3" applyFont="1" applyFill="1" applyBorder="1" applyAlignment="1" applyProtection="1">
      <alignment horizontal="center" vertical="center" wrapText="1"/>
    </xf>
    <xf numFmtId="0" fontId="5" fillId="7" borderId="29" xfId="3" applyFont="1" applyFill="1" applyBorder="1" applyAlignment="1" applyProtection="1">
      <alignment horizontal="center" vertical="center" wrapText="1"/>
    </xf>
    <xf numFmtId="184" fontId="20" fillId="2" borderId="13" xfId="3" applyNumberFormat="1" applyFont="1" applyFill="1" applyBorder="1" applyAlignment="1" applyProtection="1">
      <alignment horizontal="center" vertical="center" wrapText="1"/>
    </xf>
    <xf numFmtId="184" fontId="20" fillId="2" borderId="29" xfId="3" applyNumberFormat="1" applyFont="1" applyFill="1" applyBorder="1" applyAlignment="1" applyProtection="1">
      <alignment horizontal="center" vertical="center" wrapText="1"/>
    </xf>
    <xf numFmtId="184" fontId="24" fillId="2" borderId="22" xfId="3" applyNumberFormat="1" applyFont="1" applyFill="1" applyBorder="1" applyAlignment="1" applyProtection="1">
      <alignment horizontal="center" vertical="center" wrapText="1"/>
    </xf>
    <xf numFmtId="184" fontId="24" fillId="2" borderId="30" xfId="3" applyNumberFormat="1" applyFont="1" applyFill="1" applyBorder="1" applyAlignment="1" applyProtection="1">
      <alignment horizontal="center" vertical="center" wrapText="1"/>
    </xf>
    <xf numFmtId="184" fontId="20" fillId="0" borderId="13" xfId="3" applyNumberFormat="1" applyFont="1" applyFill="1" applyBorder="1" applyAlignment="1" applyProtection="1">
      <alignment horizontal="center" vertical="center" wrapText="1"/>
    </xf>
    <xf numFmtId="184" fontId="20" fillId="0" borderId="29" xfId="3" applyNumberFormat="1" applyFont="1" applyFill="1" applyBorder="1" applyAlignment="1" applyProtection="1">
      <alignment horizontal="center" vertical="center" wrapText="1"/>
    </xf>
    <xf numFmtId="184" fontId="19" fillId="0" borderId="13" xfId="3" applyNumberFormat="1" applyFont="1" applyFill="1" applyBorder="1" applyAlignment="1" applyProtection="1">
      <alignment horizontal="center" vertical="center" wrapText="1"/>
    </xf>
    <xf numFmtId="184" fontId="19" fillId="0" borderId="29" xfId="3" applyNumberFormat="1" applyFont="1" applyFill="1" applyBorder="1" applyAlignment="1" applyProtection="1">
      <alignment horizontal="center" vertical="center" wrapText="1"/>
    </xf>
    <xf numFmtId="0" fontId="1" fillId="2" borderId="31" xfId="4" applyFont="1" applyFill="1" applyBorder="1" applyAlignment="1" applyProtection="1">
      <alignment horizontal="center" vertical="center"/>
    </xf>
    <xf numFmtId="0" fontId="1" fillId="2" borderId="23" xfId="4" applyFont="1" applyFill="1" applyBorder="1" applyAlignment="1" applyProtection="1">
      <alignment horizontal="center" vertical="center"/>
    </xf>
    <xf numFmtId="0" fontId="1" fillId="2" borderId="32" xfId="4" applyFont="1" applyFill="1" applyBorder="1" applyAlignment="1" applyProtection="1">
      <alignment horizontal="center" vertical="center"/>
    </xf>
    <xf numFmtId="0" fontId="3" fillId="2" borderId="5" xfId="4" applyFont="1" applyFill="1" applyBorder="1" applyAlignment="1" applyProtection="1">
      <alignment horizontal="center" vertical="center"/>
    </xf>
    <xf numFmtId="0" fontId="3" fillId="2" borderId="6" xfId="4" applyFont="1" applyFill="1" applyBorder="1" applyAlignment="1" applyProtection="1">
      <alignment horizontal="center" vertical="center"/>
    </xf>
    <xf numFmtId="0" fontId="3" fillId="2" borderId="28" xfId="4" applyFont="1" applyFill="1" applyBorder="1" applyAlignment="1" applyProtection="1">
      <alignment horizontal="center" vertical="center"/>
    </xf>
    <xf numFmtId="0" fontId="5" fillId="5" borderId="38" xfId="6" quotePrefix="1" applyNumberFormat="1" applyFont="1" applyFill="1" applyBorder="1" applyAlignment="1">
      <alignment horizontal="left" vertical="center" wrapText="1"/>
    </xf>
    <xf numFmtId="0" fontId="5" fillId="5" borderId="39" xfId="6" applyNumberFormat="1" applyFont="1" applyFill="1" applyBorder="1" applyAlignment="1">
      <alignment horizontal="left" vertical="center" wrapText="1"/>
    </xf>
    <xf numFmtId="0" fontId="5" fillId="5" borderId="40" xfId="6" applyNumberFormat="1" applyFont="1" applyFill="1" applyBorder="1" applyAlignment="1">
      <alignment horizontal="left" vertical="center" wrapText="1"/>
    </xf>
    <xf numFmtId="0" fontId="10" fillId="6" borderId="42" xfId="6" applyNumberFormat="1" applyFont="1" applyFill="1" applyBorder="1" applyAlignment="1">
      <alignment horizontal="center" vertical="center" wrapText="1"/>
    </xf>
    <xf numFmtId="0" fontId="10" fillId="6" borderId="43" xfId="6" applyNumberFormat="1" applyFont="1" applyFill="1" applyBorder="1" applyAlignment="1">
      <alignment horizontal="center" vertical="center" wrapText="1"/>
    </xf>
    <xf numFmtId="0" fontId="10" fillId="6" borderId="44" xfId="6" applyNumberFormat="1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left" vertical="center" wrapText="1"/>
    </xf>
    <xf numFmtId="0" fontId="6" fillId="2" borderId="6" xfId="3" applyFont="1" applyFill="1" applyBorder="1" applyAlignment="1">
      <alignment horizontal="left" vertical="center" wrapText="1"/>
    </xf>
    <xf numFmtId="0" fontId="6" fillId="2" borderId="28" xfId="3" applyFont="1" applyFill="1" applyBorder="1" applyAlignment="1">
      <alignment horizontal="left" vertical="center" wrapText="1"/>
    </xf>
    <xf numFmtId="0" fontId="12" fillId="2" borderId="5" xfId="3" applyFont="1" applyFill="1" applyBorder="1" applyAlignment="1">
      <alignment horizontal="left" vertical="center" wrapText="1"/>
    </xf>
    <xf numFmtId="0" fontId="12" fillId="2" borderId="6" xfId="3" applyFont="1" applyFill="1" applyBorder="1" applyAlignment="1">
      <alignment horizontal="left" vertical="center" wrapText="1"/>
    </xf>
    <xf numFmtId="0" fontId="12" fillId="2" borderId="28" xfId="3" applyFont="1" applyFill="1" applyBorder="1" applyAlignment="1">
      <alignment horizontal="left" vertical="center" wrapText="1"/>
    </xf>
    <xf numFmtId="0" fontId="10" fillId="6" borderId="12" xfId="6" applyNumberFormat="1" applyFont="1" applyFill="1" applyBorder="1" applyAlignment="1">
      <alignment horizontal="center" vertical="center" wrapText="1"/>
    </xf>
    <xf numFmtId="0" fontId="10" fillId="6" borderId="6" xfId="6" applyNumberFormat="1" applyFont="1" applyFill="1" applyBorder="1" applyAlignment="1">
      <alignment horizontal="center" vertical="center" wrapText="1"/>
    </xf>
    <xf numFmtId="0" fontId="10" fillId="6" borderId="28" xfId="6" applyNumberFormat="1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/>
    </xf>
    <xf numFmtId="0" fontId="2" fillId="3" borderId="14" xfId="4" applyFont="1" applyFill="1" applyBorder="1" applyAlignment="1" applyProtection="1">
      <alignment horizontal="center" vertical="center" wrapText="1"/>
    </xf>
    <xf numFmtId="0" fontId="2" fillId="3" borderId="15" xfId="4" applyFont="1" applyFill="1" applyBorder="1" applyAlignment="1" applyProtection="1">
      <alignment horizontal="center" vertical="center"/>
    </xf>
    <xf numFmtId="0" fontId="2" fillId="3" borderId="19" xfId="4" applyFont="1" applyFill="1" applyBorder="1" applyAlignment="1" applyProtection="1">
      <alignment horizontal="center" vertical="center"/>
    </xf>
    <xf numFmtId="0" fontId="4" fillId="5" borderId="36" xfId="0" applyFont="1" applyFill="1" applyBorder="1" applyAlignment="1">
      <alignment horizontal="center" vertical="center" wrapText="1"/>
    </xf>
    <xf numFmtId="0" fontId="4" fillId="5" borderId="45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9" fillId="2" borderId="4" xfId="4" applyFont="1" applyFill="1" applyBorder="1" applyAlignment="1" applyProtection="1">
      <alignment horizontal="center" vertical="center" wrapText="1"/>
    </xf>
    <xf numFmtId="0" fontId="9" fillId="2" borderId="8" xfId="4" applyFont="1" applyFill="1" applyBorder="1" applyAlignment="1" applyProtection="1">
      <alignment horizontal="center" vertical="center" wrapText="1"/>
    </xf>
    <xf numFmtId="0" fontId="9" fillId="2" borderId="25" xfId="4" applyFont="1" applyFill="1" applyBorder="1" applyAlignment="1" applyProtection="1">
      <alignment horizontal="center" vertical="center" wrapText="1"/>
    </xf>
    <xf numFmtId="0" fontId="9" fillId="2" borderId="9" xfId="4" applyFont="1" applyFill="1" applyBorder="1" applyAlignment="1" applyProtection="1">
      <alignment horizontal="center" vertical="center" wrapText="1"/>
    </xf>
    <xf numFmtId="0" fontId="9" fillId="2" borderId="0" xfId="4" applyFont="1" applyFill="1" applyBorder="1" applyAlignment="1" applyProtection="1">
      <alignment horizontal="center" vertical="center" wrapText="1"/>
    </xf>
    <xf numFmtId="0" fontId="9" fillId="2" borderId="26" xfId="4" applyFont="1" applyFill="1" applyBorder="1" applyAlignment="1" applyProtection="1">
      <alignment horizontal="center" vertical="center" wrapText="1"/>
    </xf>
    <xf numFmtId="0" fontId="9" fillId="2" borderId="10" xfId="4" applyFont="1" applyFill="1" applyBorder="1" applyAlignment="1" applyProtection="1">
      <alignment horizontal="center" vertical="center" wrapText="1"/>
    </xf>
    <xf numFmtId="0" fontId="9" fillId="2" borderId="11" xfId="4" applyFont="1" applyFill="1" applyBorder="1" applyAlignment="1" applyProtection="1">
      <alignment horizontal="center" vertical="center" wrapText="1"/>
    </xf>
    <xf numFmtId="0" fontId="9" fillId="2" borderId="27" xfId="4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179" fontId="5" fillId="0" borderId="5" xfId="3" applyNumberFormat="1" applyFont="1" applyFill="1" applyBorder="1" applyAlignment="1">
      <alignment horizontal="center" vertical="center" wrapText="1"/>
    </xf>
    <xf numFmtId="179" fontId="5" fillId="0" borderId="6" xfId="3" applyNumberFormat="1" applyFont="1" applyFill="1" applyBorder="1" applyAlignment="1">
      <alignment horizontal="center" vertical="center" wrapText="1"/>
    </xf>
    <xf numFmtId="179" fontId="5" fillId="0" borderId="28" xfId="3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9" fontId="5" fillId="8" borderId="5" xfId="3" applyNumberFormat="1" applyFont="1" applyFill="1" applyBorder="1" applyAlignment="1">
      <alignment horizontal="center" vertical="center" wrapText="1"/>
    </xf>
    <xf numFmtId="9" fontId="5" fillId="8" borderId="6" xfId="3" applyNumberFormat="1" applyFont="1" applyFill="1" applyBorder="1" applyAlignment="1">
      <alignment horizontal="center" vertical="center" wrapText="1"/>
    </xf>
    <xf numFmtId="9" fontId="5" fillId="8" borderId="28" xfId="3" applyNumberFormat="1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right" vertical="center"/>
    </xf>
    <xf numFmtId="0" fontId="5" fillId="0" borderId="54" xfId="0" applyFont="1" applyBorder="1" applyAlignment="1">
      <alignment horizontal="right" vertical="center"/>
    </xf>
    <xf numFmtId="179" fontId="5" fillId="0" borderId="55" xfId="3" applyNumberFormat="1" applyFont="1" applyFill="1" applyBorder="1" applyAlignment="1">
      <alignment horizontal="center" vertical="center" wrapText="1"/>
    </xf>
    <xf numFmtId="179" fontId="5" fillId="0" borderId="34" xfId="3" applyNumberFormat="1" applyFont="1" applyFill="1" applyBorder="1" applyAlignment="1">
      <alignment horizontal="center" vertical="center" wrapText="1"/>
    </xf>
    <xf numFmtId="179" fontId="5" fillId="0" borderId="35" xfId="3" applyNumberFormat="1" applyFont="1" applyFill="1" applyBorder="1" applyAlignment="1">
      <alignment horizontal="center" vertical="center" wrapText="1"/>
    </xf>
    <xf numFmtId="179" fontId="11" fillId="0" borderId="48" xfId="0" applyNumberFormat="1" applyFont="1" applyBorder="1" applyAlignment="1">
      <alignment horizontal="center" vertical="center"/>
    </xf>
    <xf numFmtId="179" fontId="11" fillId="0" borderId="49" xfId="0" applyNumberFormat="1" applyFont="1" applyBorder="1" applyAlignment="1">
      <alignment horizontal="center" vertical="center"/>
    </xf>
    <xf numFmtId="182" fontId="5" fillId="2" borderId="48" xfId="3" applyNumberFormat="1" applyFont="1" applyFill="1" applyBorder="1" applyAlignment="1">
      <alignment horizontal="center" vertical="center" wrapText="1"/>
    </xf>
    <xf numFmtId="182" fontId="5" fillId="2" borderId="49" xfId="3" applyNumberFormat="1" applyFont="1" applyFill="1" applyBorder="1" applyAlignment="1">
      <alignment horizontal="center" vertical="center" wrapText="1"/>
    </xf>
    <xf numFmtId="0" fontId="13" fillId="0" borderId="19" xfId="3" applyNumberFormat="1" applyFont="1" applyFill="1" applyBorder="1" applyAlignment="1">
      <alignment horizontal="left" vertical="center" wrapText="1"/>
    </xf>
    <xf numFmtId="0" fontId="13" fillId="0" borderId="18" xfId="3" applyNumberFormat="1" applyFont="1" applyFill="1" applyBorder="1" applyAlignment="1">
      <alignment horizontal="left" vertical="center" wrapText="1"/>
    </xf>
    <xf numFmtId="0" fontId="13" fillId="0" borderId="52" xfId="3" applyNumberFormat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9" fontId="5" fillId="8" borderId="13" xfId="3" applyNumberFormat="1" applyFont="1" applyFill="1" applyBorder="1" applyAlignment="1">
      <alignment horizontal="center" vertical="center" wrapText="1"/>
    </xf>
    <xf numFmtId="9" fontId="5" fillId="8" borderId="29" xfId="3" applyNumberFormat="1" applyFont="1" applyFill="1" applyBorder="1" applyAlignment="1">
      <alignment horizontal="center" vertical="center" wrapText="1"/>
    </xf>
    <xf numFmtId="0" fontId="23" fillId="2" borderId="31" xfId="4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 vertical="center"/>
    </xf>
    <xf numFmtId="0" fontId="5" fillId="0" borderId="20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4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9" fontId="5" fillId="0" borderId="22" xfId="3" applyNumberFormat="1" applyFont="1" applyFill="1" applyBorder="1" applyAlignment="1">
      <alignment horizontal="center" vertical="center" wrapText="1"/>
    </xf>
    <xf numFmtId="179" fontId="5" fillId="0" borderId="30" xfId="3" applyNumberFormat="1" applyFont="1" applyFill="1" applyBorder="1" applyAlignment="1">
      <alignment horizontal="center" vertical="center" wrapText="1"/>
    </xf>
    <xf numFmtId="0" fontId="4" fillId="5" borderId="56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4" fillId="5" borderId="66" xfId="0" applyFont="1" applyFill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83" fontId="5" fillId="2" borderId="48" xfId="3" applyNumberFormat="1" applyFont="1" applyFill="1" applyBorder="1" applyAlignment="1">
      <alignment horizontal="left" vertical="center" wrapText="1"/>
    </xf>
    <xf numFmtId="183" fontId="5" fillId="2" borderId="49" xfId="3" applyNumberFormat="1" applyFont="1" applyFill="1" applyBorder="1" applyAlignment="1">
      <alignment horizontal="left" vertical="center" wrapText="1"/>
    </xf>
    <xf numFmtId="4" fontId="5" fillId="0" borderId="13" xfId="3" applyNumberFormat="1" applyFont="1" applyFill="1" applyBorder="1" applyAlignment="1">
      <alignment horizontal="center" vertical="center" wrapText="1"/>
    </xf>
    <xf numFmtId="4" fontId="5" fillId="0" borderId="29" xfId="3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</cellXfs>
  <cellStyles count="7">
    <cellStyle name="_ET_STYLE_NoName_00_" xfId="2" xr:uid="{00000000-0005-0000-0000-000012000000}"/>
    <cellStyle name="常规" xfId="0" builtinId="0"/>
    <cellStyle name="常规 2" xfId="4" xr:uid="{00000000-0005-0000-0000-000034000000}"/>
    <cellStyle name="常规 2 4 2 2" xfId="1" xr:uid="{00000000-0005-0000-0000-000005000000}"/>
    <cellStyle name="常规 2 5" xfId="3" xr:uid="{00000000-0005-0000-0000-000014000000}"/>
    <cellStyle name="常规 3" xfId="5" xr:uid="{00000000-0005-0000-0000-000035000000}"/>
    <cellStyle name="常规 7" xfId="6" xr:uid="{00000000-0005-0000-0000-000036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228599</xdr:colOff>
      <xdr:row>2</xdr:row>
      <xdr:rowOff>57149</xdr:rowOff>
    </xdr:from>
    <xdr:to>
      <xdr:col>2</xdr:col>
      <xdr:colOff>1228725</xdr:colOff>
      <xdr:row>5</xdr:row>
      <xdr:rowOff>200024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4905" y="742315"/>
          <a:ext cx="100076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228599</xdr:colOff>
      <xdr:row>2</xdr:row>
      <xdr:rowOff>57149</xdr:rowOff>
    </xdr:from>
    <xdr:to>
      <xdr:col>2</xdr:col>
      <xdr:colOff>1228725</xdr:colOff>
      <xdr:row>5</xdr:row>
      <xdr:rowOff>200024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4905" y="742315"/>
          <a:ext cx="100076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228599</xdr:colOff>
      <xdr:row>2</xdr:row>
      <xdr:rowOff>57149</xdr:rowOff>
    </xdr:from>
    <xdr:to>
      <xdr:col>2</xdr:col>
      <xdr:colOff>1228725</xdr:colOff>
      <xdr:row>5</xdr:row>
      <xdr:rowOff>200024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9035" y="742315"/>
          <a:ext cx="100076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9"/>
  <sheetViews>
    <sheetView tabSelected="1" view="pageBreakPreview" zoomScale="85" zoomScaleNormal="100" zoomScaleSheetLayoutView="85" workbookViewId="0">
      <selection activeCell="K10" sqref="K10"/>
    </sheetView>
  </sheetViews>
  <sheetFormatPr defaultColWidth="9" defaultRowHeight="14.4"/>
  <cols>
    <col min="1" max="1" width="3.77734375" customWidth="1"/>
    <col min="3" max="3" width="27.6640625" customWidth="1"/>
    <col min="4" max="4" width="102.5546875" customWidth="1"/>
    <col min="5" max="5" width="13.109375" customWidth="1"/>
    <col min="6" max="6" width="14.33203125" customWidth="1"/>
    <col min="7" max="7" width="15.88671875" customWidth="1"/>
    <col min="8" max="8" width="4.6640625" customWidth="1"/>
  </cols>
  <sheetData>
    <row r="1" spans="2:8" ht="19.2" customHeight="1" thickBot="1">
      <c r="B1" s="88"/>
      <c r="C1" s="88"/>
      <c r="D1" s="88"/>
      <c r="E1" s="88"/>
      <c r="F1" s="88"/>
      <c r="G1" s="88"/>
      <c r="H1" s="88"/>
    </row>
    <row r="2" spans="2:8" ht="39.6" customHeight="1" thickBot="1">
      <c r="B2" s="89" t="s">
        <v>117</v>
      </c>
      <c r="C2" s="90"/>
      <c r="D2" s="90"/>
      <c r="E2" s="90"/>
      <c r="F2" s="90"/>
      <c r="G2" s="91"/>
      <c r="H2" s="40"/>
    </row>
    <row r="3" spans="2:8" ht="20.25" customHeight="1">
      <c r="B3" s="98" t="s">
        <v>0</v>
      </c>
      <c r="C3" s="103"/>
      <c r="D3" s="72" t="s">
        <v>99</v>
      </c>
      <c r="E3" s="105" t="s">
        <v>1</v>
      </c>
      <c r="F3" s="105"/>
      <c r="G3" s="106"/>
      <c r="H3" s="40"/>
    </row>
    <row r="4" spans="2:8" ht="20.25" customHeight="1">
      <c r="B4" s="99"/>
      <c r="C4" s="104"/>
      <c r="D4" s="71" t="s">
        <v>109</v>
      </c>
      <c r="E4" s="107"/>
      <c r="F4" s="107"/>
      <c r="G4" s="108"/>
      <c r="H4" s="40"/>
    </row>
    <row r="5" spans="2:8" ht="20.25" customHeight="1">
      <c r="B5" s="99"/>
      <c r="C5" s="104"/>
      <c r="D5" s="11" t="s">
        <v>108</v>
      </c>
      <c r="E5" s="107"/>
      <c r="F5" s="107"/>
      <c r="G5" s="108"/>
      <c r="H5" s="40"/>
    </row>
    <row r="6" spans="2:8" ht="20.25" customHeight="1">
      <c r="B6" s="99"/>
      <c r="C6" s="104"/>
      <c r="D6" s="71" t="s">
        <v>110</v>
      </c>
      <c r="E6" s="92" t="s">
        <v>118</v>
      </c>
      <c r="F6" s="92"/>
      <c r="G6" s="93"/>
      <c r="H6" s="40"/>
    </row>
    <row r="7" spans="2:8" ht="17.399999999999999" customHeight="1" thickBot="1">
      <c r="B7" s="94"/>
      <c r="C7" s="95"/>
      <c r="D7" s="95"/>
      <c r="E7" s="95"/>
      <c r="F7" s="95"/>
      <c r="G7" s="96"/>
      <c r="H7" s="40"/>
    </row>
    <row r="8" spans="2:8" ht="33" customHeight="1" thickBot="1">
      <c r="B8" s="100" t="s">
        <v>100</v>
      </c>
      <c r="C8" s="58" t="s">
        <v>2</v>
      </c>
      <c r="D8" s="41" t="s">
        <v>3</v>
      </c>
      <c r="E8" s="42" t="s">
        <v>4</v>
      </c>
      <c r="F8" s="42" t="s">
        <v>5</v>
      </c>
      <c r="G8" s="43" t="s">
        <v>6</v>
      </c>
      <c r="H8" s="40"/>
    </row>
    <row r="9" spans="2:8" ht="27.6" customHeight="1">
      <c r="B9" s="101"/>
      <c r="C9" s="109" t="s">
        <v>88</v>
      </c>
      <c r="D9" s="74" t="s">
        <v>95</v>
      </c>
      <c r="E9" s="80">
        <v>1</v>
      </c>
      <c r="F9" s="57">
        <f>'ITiMe自动化监控(产品)'!E37</f>
        <v>60000</v>
      </c>
      <c r="G9" s="50">
        <f>E9*F9</f>
        <v>60000</v>
      </c>
      <c r="H9" s="40"/>
    </row>
    <row r="10" spans="2:8" ht="23.4" customHeight="1">
      <c r="B10" s="101"/>
      <c r="C10" s="110"/>
      <c r="D10" s="73" t="s">
        <v>96</v>
      </c>
      <c r="E10" s="53">
        <v>100</v>
      </c>
      <c r="F10" s="55">
        <v>0</v>
      </c>
      <c r="G10" s="51">
        <v>0</v>
      </c>
      <c r="H10" s="40"/>
    </row>
    <row r="11" spans="2:8" ht="27.6" customHeight="1">
      <c r="B11" s="101"/>
      <c r="C11" s="47" t="s">
        <v>7</v>
      </c>
      <c r="D11" s="73" t="s">
        <v>114</v>
      </c>
      <c r="E11" s="53">
        <v>0</v>
      </c>
      <c r="F11" s="54">
        <v>0</v>
      </c>
      <c r="G11" s="51">
        <v>0</v>
      </c>
      <c r="H11" s="40"/>
    </row>
    <row r="12" spans="2:8" ht="48.6" customHeight="1">
      <c r="B12" s="101"/>
      <c r="C12" s="59" t="s">
        <v>90</v>
      </c>
      <c r="D12" s="75" t="s">
        <v>97</v>
      </c>
      <c r="E12" s="81">
        <v>1</v>
      </c>
      <c r="F12" s="56">
        <f>SUM(G9:G11)*12%</f>
        <v>7200</v>
      </c>
      <c r="G12" s="51">
        <f>MAX(0,(E12-1))*F12</f>
        <v>0</v>
      </c>
      <c r="H12" s="44"/>
    </row>
    <row r="13" spans="2:8" ht="15.6" customHeight="1">
      <c r="B13" s="101"/>
      <c r="C13" s="111"/>
      <c r="D13" s="112"/>
      <c r="E13" s="112"/>
      <c r="F13" s="112"/>
      <c r="G13" s="113"/>
      <c r="H13" s="44"/>
    </row>
    <row r="14" spans="2:8" ht="27.6" customHeight="1">
      <c r="B14" s="101"/>
      <c r="C14" s="59" t="s">
        <v>91</v>
      </c>
      <c r="D14" s="49" t="s">
        <v>89</v>
      </c>
      <c r="E14" s="82">
        <v>0.13</v>
      </c>
      <c r="F14" s="120">
        <f>E15*E14</f>
        <v>7800</v>
      </c>
      <c r="G14" s="121"/>
      <c r="H14" s="44"/>
    </row>
    <row r="15" spans="2:8" ht="24" customHeight="1">
      <c r="B15" s="101"/>
      <c r="C15" s="59" t="s">
        <v>92</v>
      </c>
      <c r="D15" s="52" t="str">
        <f>"人民币："&amp;TEXT(ROUND(E15,0),"[dbnum2]")&amp;"圆整"</f>
        <v>人民币：陆万圆整</v>
      </c>
      <c r="E15" s="118">
        <f>(SUM(G9:G11)+G12)</f>
        <v>60000</v>
      </c>
      <c r="F15" s="118"/>
      <c r="G15" s="119"/>
      <c r="H15" s="44"/>
    </row>
    <row r="16" spans="2:8" ht="27.6" customHeight="1">
      <c r="B16" s="101"/>
      <c r="C16" s="60" t="s">
        <v>93</v>
      </c>
      <c r="D16" s="52" t="str">
        <f>"人民币："&amp;TEXT(ROUND(E16,0),"[dbnum2]")&amp;"圆整"</f>
        <v>人民币：陆万柒仟捌佰圆整</v>
      </c>
      <c r="E16" s="114">
        <f>E15*(1+E14)</f>
        <v>67800</v>
      </c>
      <c r="F16" s="114"/>
      <c r="G16" s="115"/>
      <c r="H16" s="44"/>
    </row>
    <row r="17" spans="2:8" ht="15.6" customHeight="1">
      <c r="B17" s="101"/>
      <c r="C17" s="111"/>
      <c r="D17" s="112"/>
      <c r="E17" s="112"/>
      <c r="F17" s="112"/>
      <c r="G17" s="113"/>
      <c r="H17" s="44"/>
    </row>
    <row r="18" spans="2:8" ht="27.6" customHeight="1" thickBot="1">
      <c r="B18" s="102"/>
      <c r="C18" s="61" t="s">
        <v>94</v>
      </c>
      <c r="D18" s="62" t="str">
        <f>"人民币："&amp;TEXT(ROUND(E18,0),"[dbnum2]")&amp;"圆整"</f>
        <v>人民币：陆万圆整</v>
      </c>
      <c r="E18" s="116">
        <v>60000</v>
      </c>
      <c r="F18" s="116"/>
      <c r="G18" s="117"/>
      <c r="H18" s="44"/>
    </row>
    <row r="19" spans="2:8" ht="30.6" customHeight="1">
      <c r="B19" s="97" t="s">
        <v>107</v>
      </c>
      <c r="C19" s="97"/>
      <c r="D19" s="97"/>
      <c r="E19" s="97"/>
      <c r="F19" s="97"/>
      <c r="G19" s="97"/>
      <c r="H19" s="45"/>
    </row>
  </sheetData>
  <sheetProtection formatCells="0" formatColumns="0" formatRows="0" insertColumns="0" insertRows="0" insertHyperlinks="0" deleteColumns="0" deleteRows="0" sort="0" autoFilter="0" pivotTables="0"/>
  <protectedRanges>
    <protectedRange sqref="D4 D6 E6 E9 B2 E12 E14" name="区域1"/>
  </protectedRanges>
  <mergeCells count="16">
    <mergeCell ref="B1:H1"/>
    <mergeCell ref="B2:G2"/>
    <mergeCell ref="E6:G6"/>
    <mergeCell ref="B7:G7"/>
    <mergeCell ref="B19:G19"/>
    <mergeCell ref="B3:B6"/>
    <mergeCell ref="B8:B18"/>
    <mergeCell ref="C3:C6"/>
    <mergeCell ref="E3:G5"/>
    <mergeCell ref="C9:C10"/>
    <mergeCell ref="C13:G13"/>
    <mergeCell ref="C17:G17"/>
    <mergeCell ref="E16:G16"/>
    <mergeCell ref="E18:G18"/>
    <mergeCell ref="E15:G15"/>
    <mergeCell ref="F14:G14"/>
  </mergeCells>
  <phoneticPr fontId="22" type="noConversion"/>
  <dataValidations count="3">
    <dataValidation type="whole" allowBlank="1" showInputMessage="1" showErrorMessage="1" sqref="E11 E10" xr:uid="{00000000-0002-0000-0000-000000000000}">
      <formula1>0</formula1>
      <formula2>100000</formula2>
    </dataValidation>
    <dataValidation type="list" allowBlank="1" showInputMessage="1" showErrorMessage="1" sqref="E14" xr:uid="{20EA3D50-21AF-4F63-A4F5-B4196F0F7EE6}">
      <formula1>"6%,13%"</formula1>
    </dataValidation>
    <dataValidation type="whole" operator="greaterThanOrEqual" allowBlank="1" showInputMessage="1" showErrorMessage="1" promptTitle="大于或等于0" prompt="&lt;限制&gt;" sqref="E12 E9" xr:uid="{3070F555-5BC4-4CA6-8ECA-62C365234A42}">
      <formula1>0</formula1>
    </dataValidation>
  </dataValidations>
  <pageMargins left="0.7" right="0.7" top="0.75" bottom="0.75" header="0.3" footer="0.3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8"/>
  <sheetViews>
    <sheetView view="pageBreakPreview" zoomScale="85" zoomScaleNormal="100" zoomScaleSheetLayoutView="85" workbookViewId="0">
      <selection activeCell="J24" sqref="J24"/>
    </sheetView>
  </sheetViews>
  <sheetFormatPr defaultColWidth="9" defaultRowHeight="14.4"/>
  <cols>
    <col min="1" max="1" width="3.77734375" customWidth="1"/>
    <col min="3" max="3" width="19.33203125" customWidth="1"/>
    <col min="4" max="4" width="115.6640625" customWidth="1"/>
    <col min="5" max="5" width="13.6640625" customWidth="1"/>
    <col min="7" max="7" width="14.88671875" customWidth="1"/>
  </cols>
  <sheetData>
    <row r="1" spans="2:7" ht="16.5" customHeight="1"/>
    <row r="2" spans="2:7" ht="37.5" customHeight="1">
      <c r="B2" s="122" t="s">
        <v>8</v>
      </c>
      <c r="C2" s="123"/>
      <c r="D2" s="123"/>
      <c r="E2" s="123"/>
      <c r="F2" s="123"/>
      <c r="G2" s="124"/>
    </row>
    <row r="3" spans="2:7" ht="20.25" customHeight="1">
      <c r="B3" s="144" t="s">
        <v>0</v>
      </c>
      <c r="C3" s="10"/>
      <c r="D3" s="33" t="str">
        <f>报价总表!D3</f>
        <v xml:space="preserve">                  Address 地址：北京市朝阳区大屯路金泉时代广场</v>
      </c>
      <c r="E3" s="153" t="s">
        <v>1</v>
      </c>
      <c r="F3" s="154"/>
      <c r="G3" s="155"/>
    </row>
    <row r="4" spans="2:7" ht="20.25" customHeight="1">
      <c r="B4" s="145"/>
      <c r="C4" s="12"/>
      <c r="D4" s="33" t="str">
        <f>报价总表!D4</f>
        <v xml:space="preserve">                  Con 联系人：                              Mob 手机：</v>
      </c>
      <c r="E4" s="156"/>
      <c r="F4" s="157"/>
      <c r="G4" s="158"/>
    </row>
    <row r="5" spans="2:7" ht="20.25" customHeight="1">
      <c r="B5" s="145"/>
      <c r="C5" s="12"/>
      <c r="D5" s="33" t="str">
        <f>报价总表!D5</f>
        <v xml:space="preserve">                 Tel 电话：8610-82746952-801       Fax传真：8610-82746952-805</v>
      </c>
      <c r="E5" s="159"/>
      <c r="F5" s="160"/>
      <c r="G5" s="161"/>
    </row>
    <row r="6" spans="2:7" ht="20.25" customHeight="1">
      <c r="B6" s="146"/>
      <c r="C6" s="13"/>
      <c r="D6" s="33" t="str">
        <f>报价总表!D6</f>
        <v xml:space="preserve">                 E-Mail：</v>
      </c>
      <c r="E6" s="125" t="str">
        <f>报价总表!E6</f>
        <v>报价日期:   2020-12-22</v>
      </c>
      <c r="F6" s="126"/>
      <c r="G6" s="127"/>
    </row>
    <row r="7" spans="2:7" ht="25.8">
      <c r="B7" s="34"/>
      <c r="C7" s="17"/>
      <c r="D7" s="16"/>
      <c r="E7" s="17"/>
      <c r="F7" s="17"/>
      <c r="G7" s="18"/>
    </row>
    <row r="8" spans="2:7" ht="28.5" customHeight="1">
      <c r="B8" s="147" t="s">
        <v>9</v>
      </c>
      <c r="C8" s="46" t="s">
        <v>2</v>
      </c>
      <c r="D8" s="128" t="s">
        <v>10</v>
      </c>
      <c r="E8" s="129"/>
      <c r="F8" s="129"/>
      <c r="G8" s="130"/>
    </row>
    <row r="9" spans="2:7" ht="28.5" customHeight="1">
      <c r="B9" s="148"/>
      <c r="C9" s="131" t="s">
        <v>11</v>
      </c>
      <c r="D9" s="132"/>
      <c r="E9" s="132"/>
      <c r="F9" s="132"/>
      <c r="G9" s="133"/>
    </row>
    <row r="10" spans="2:7" ht="52.5" customHeight="1">
      <c r="B10" s="148"/>
      <c r="C10" s="35" t="s">
        <v>12</v>
      </c>
      <c r="D10" s="134" t="s">
        <v>13</v>
      </c>
      <c r="E10" s="135"/>
      <c r="F10" s="135"/>
      <c r="G10" s="136"/>
    </row>
    <row r="11" spans="2:7" ht="52.5" customHeight="1">
      <c r="B11" s="148"/>
      <c r="C11" s="35" t="s">
        <v>14</v>
      </c>
      <c r="D11" s="134" t="s">
        <v>15</v>
      </c>
      <c r="E11" s="135"/>
      <c r="F11" s="135"/>
      <c r="G11" s="136"/>
    </row>
    <row r="12" spans="2:7" ht="87" customHeight="1">
      <c r="B12" s="148"/>
      <c r="C12" s="35" t="s">
        <v>16</v>
      </c>
      <c r="D12" s="134" t="s">
        <v>17</v>
      </c>
      <c r="E12" s="135"/>
      <c r="F12" s="135"/>
      <c r="G12" s="136"/>
    </row>
    <row r="13" spans="2:7" ht="52.5" customHeight="1">
      <c r="B13" s="148"/>
      <c r="C13" s="35" t="s">
        <v>18</v>
      </c>
      <c r="D13" s="134" t="s">
        <v>19</v>
      </c>
      <c r="E13" s="135"/>
      <c r="F13" s="135"/>
      <c r="G13" s="136"/>
    </row>
    <row r="14" spans="2:7" ht="34.5" customHeight="1">
      <c r="B14" s="148"/>
      <c r="C14" s="35" t="s">
        <v>20</v>
      </c>
      <c r="D14" s="134" t="s">
        <v>21</v>
      </c>
      <c r="E14" s="135"/>
      <c r="F14" s="135"/>
      <c r="G14" s="136"/>
    </row>
    <row r="15" spans="2:7" ht="35.549999999999997" customHeight="1">
      <c r="B15" s="148"/>
      <c r="C15" s="35" t="s">
        <v>22</v>
      </c>
      <c r="D15" s="134" t="s">
        <v>112</v>
      </c>
      <c r="E15" s="135"/>
      <c r="F15" s="135"/>
      <c r="G15" s="136"/>
    </row>
    <row r="16" spans="2:7" ht="35.549999999999997" customHeight="1">
      <c r="B16" s="148"/>
      <c r="C16" s="35" t="s">
        <v>23</v>
      </c>
      <c r="D16" s="134" t="s">
        <v>113</v>
      </c>
      <c r="E16" s="135"/>
      <c r="F16" s="135"/>
      <c r="G16" s="136"/>
    </row>
    <row r="17" spans="2:7" ht="35.549999999999997" customHeight="1">
      <c r="B17" s="148"/>
      <c r="C17" s="35" t="s">
        <v>24</v>
      </c>
      <c r="D17" s="137" t="s">
        <v>25</v>
      </c>
      <c r="E17" s="138"/>
      <c r="F17" s="138"/>
      <c r="G17" s="139"/>
    </row>
    <row r="18" spans="2:7" ht="31.8" customHeight="1">
      <c r="B18" s="148"/>
      <c r="C18" s="35" t="s">
        <v>26</v>
      </c>
      <c r="D18" s="134" t="s">
        <v>27</v>
      </c>
      <c r="E18" s="135"/>
      <c r="F18" s="135"/>
      <c r="G18" s="136"/>
    </row>
    <row r="19" spans="2:7" ht="28.5" customHeight="1">
      <c r="B19" s="148"/>
      <c r="C19" s="140" t="s">
        <v>28</v>
      </c>
      <c r="D19" s="141"/>
      <c r="E19" s="141"/>
      <c r="F19" s="141"/>
      <c r="G19" s="142"/>
    </row>
    <row r="20" spans="2:7" ht="56.25" customHeight="1">
      <c r="B20" s="148"/>
      <c r="C20" s="2" t="s">
        <v>29</v>
      </c>
      <c r="D20" s="134" t="s">
        <v>111</v>
      </c>
      <c r="E20" s="135"/>
      <c r="F20" s="135"/>
      <c r="G20" s="136"/>
    </row>
    <row r="21" spans="2:7" ht="35.549999999999997" customHeight="1">
      <c r="B21" s="148"/>
      <c r="C21" s="2" t="s">
        <v>30</v>
      </c>
      <c r="D21" s="134" t="s">
        <v>31</v>
      </c>
      <c r="E21" s="135"/>
      <c r="F21" s="135"/>
      <c r="G21" s="136"/>
    </row>
    <row r="22" spans="2:7" ht="38.25" customHeight="1">
      <c r="B22" s="148"/>
      <c r="C22" s="3" t="s">
        <v>32</v>
      </c>
      <c r="D22" s="134" t="s">
        <v>33</v>
      </c>
      <c r="E22" s="135"/>
      <c r="F22" s="135"/>
      <c r="G22" s="136"/>
    </row>
    <row r="23" spans="2:7" ht="33.75" customHeight="1">
      <c r="B23" s="149"/>
      <c r="C23" s="26" t="s">
        <v>34</v>
      </c>
      <c r="D23" s="27" t="str">
        <f>"人民币："&amp;TEXT(ROUND(F23,0),"[dbnum2]")&amp;"圆整"</f>
        <v>人民币：壹拾捌万圆整</v>
      </c>
      <c r="E23" s="36" t="s">
        <v>35</v>
      </c>
      <c r="F23" s="177">
        <v>180000</v>
      </c>
      <c r="G23" s="178"/>
    </row>
    <row r="24" spans="2:7" ht="33" customHeight="1">
      <c r="B24" s="150" t="s">
        <v>36</v>
      </c>
      <c r="C24" s="37" t="s">
        <v>2</v>
      </c>
      <c r="D24" s="38" t="s">
        <v>3</v>
      </c>
      <c r="E24" s="19" t="s">
        <v>5</v>
      </c>
      <c r="F24" s="19" t="s">
        <v>4</v>
      </c>
      <c r="G24" s="20" t="s">
        <v>37</v>
      </c>
    </row>
    <row r="25" spans="2:7" ht="36" customHeight="1">
      <c r="B25" s="151"/>
      <c r="C25" s="4" t="s">
        <v>38</v>
      </c>
      <c r="D25" s="205" t="s">
        <v>119</v>
      </c>
      <c r="E25" s="5">
        <v>60000</v>
      </c>
      <c r="F25" s="83">
        <v>0</v>
      </c>
      <c r="G25" s="6">
        <f>E25*F25</f>
        <v>0</v>
      </c>
    </row>
    <row r="26" spans="2:7" ht="42" customHeight="1">
      <c r="B26" s="151"/>
      <c r="C26" s="65" t="s">
        <v>101</v>
      </c>
      <c r="D26" s="66" t="s">
        <v>106</v>
      </c>
      <c r="E26" s="5">
        <v>60000</v>
      </c>
      <c r="F26" s="83">
        <v>0</v>
      </c>
      <c r="G26" s="6">
        <f>E26*F26</f>
        <v>0</v>
      </c>
    </row>
    <row r="27" spans="2:7" ht="37.799999999999997" customHeight="1">
      <c r="B27" s="151"/>
      <c r="C27" s="4" t="s">
        <v>39</v>
      </c>
      <c r="D27" s="66" t="s">
        <v>105</v>
      </c>
      <c r="E27" s="5">
        <v>60000</v>
      </c>
      <c r="F27" s="83">
        <v>0</v>
      </c>
      <c r="G27" s="6">
        <f>E27*F27</f>
        <v>0</v>
      </c>
    </row>
    <row r="28" spans="2:7" ht="33.75" customHeight="1">
      <c r="B28" s="151"/>
      <c r="C28" s="4" t="s">
        <v>40</v>
      </c>
      <c r="D28" s="70" t="s">
        <v>41</v>
      </c>
      <c r="E28" s="5">
        <v>60000</v>
      </c>
      <c r="F28" s="83">
        <v>1</v>
      </c>
      <c r="G28" s="6">
        <f>E28*F28</f>
        <v>60000</v>
      </c>
    </row>
    <row r="29" spans="2:7" ht="30.3" customHeight="1">
      <c r="B29" s="151"/>
      <c r="C29" s="4" t="s">
        <v>42</v>
      </c>
      <c r="D29" s="70" t="s">
        <v>43</v>
      </c>
      <c r="E29" s="5">
        <v>60000</v>
      </c>
      <c r="F29" s="83">
        <v>0</v>
      </c>
      <c r="G29" s="6">
        <f>E29*F29</f>
        <v>0</v>
      </c>
    </row>
    <row r="30" spans="2:7" ht="30.3" customHeight="1">
      <c r="B30" s="151"/>
      <c r="C30" s="4" t="s">
        <v>44</v>
      </c>
      <c r="D30" s="70" t="s">
        <v>45</v>
      </c>
      <c r="E30" s="5">
        <v>60000</v>
      </c>
      <c r="F30" s="83">
        <v>0</v>
      </c>
      <c r="G30" s="6">
        <f t="shared" ref="G30:G32" si="0">E30*F30</f>
        <v>0</v>
      </c>
    </row>
    <row r="31" spans="2:7" ht="31.2" customHeight="1">
      <c r="B31" s="151"/>
      <c r="C31" s="1" t="s">
        <v>29</v>
      </c>
      <c r="D31" s="70" t="s">
        <v>116</v>
      </c>
      <c r="E31" s="5">
        <v>2000</v>
      </c>
      <c r="F31" s="83">
        <v>0</v>
      </c>
      <c r="G31" s="6">
        <f t="shared" si="0"/>
        <v>0</v>
      </c>
    </row>
    <row r="32" spans="2:7" ht="52.2">
      <c r="B32" s="151"/>
      <c r="C32" s="76" t="s">
        <v>46</v>
      </c>
      <c r="D32" s="77" t="s">
        <v>47</v>
      </c>
      <c r="E32" s="78">
        <v>4000</v>
      </c>
      <c r="F32" s="84">
        <v>0</v>
      </c>
      <c r="G32" s="79">
        <f t="shared" si="0"/>
        <v>0</v>
      </c>
    </row>
    <row r="33" spans="2:7" ht="31.2" customHeight="1">
      <c r="B33" s="152"/>
      <c r="C33" s="32" t="s">
        <v>48</v>
      </c>
      <c r="D33" s="39" t="str">
        <f>"人民币："&amp;TEXT(ROUND(F33,0),"[dbnum2]")&amp;"圆整"</f>
        <v>人民币：陆万圆整</v>
      </c>
      <c r="E33" s="28" t="s">
        <v>35</v>
      </c>
      <c r="F33" s="179">
        <f>SUM(G25:G32)</f>
        <v>60000</v>
      </c>
      <c r="G33" s="180"/>
    </row>
    <row r="34" spans="2:7" ht="36.75" customHeight="1">
      <c r="B34" s="181"/>
      <c r="C34" s="182"/>
      <c r="D34" s="182"/>
      <c r="E34" s="182"/>
      <c r="F34" s="182"/>
      <c r="G34" s="183"/>
    </row>
    <row r="35" spans="2:7" ht="32.25" customHeight="1">
      <c r="B35" s="162" t="s">
        <v>49</v>
      </c>
      <c r="C35" s="163"/>
      <c r="D35" s="7"/>
      <c r="E35" s="164">
        <f>F23+F33</f>
        <v>240000</v>
      </c>
      <c r="F35" s="165"/>
      <c r="G35" s="166"/>
    </row>
    <row r="36" spans="2:7" ht="32.25" customHeight="1">
      <c r="B36" s="167" t="s">
        <v>50</v>
      </c>
      <c r="C36" s="168"/>
      <c r="D36" s="8" t="s">
        <v>115</v>
      </c>
      <c r="E36" s="169">
        <v>0.25</v>
      </c>
      <c r="F36" s="170"/>
      <c r="G36" s="171"/>
    </row>
    <row r="37" spans="2:7" ht="32.25" customHeight="1">
      <c r="B37" s="172" t="s">
        <v>51</v>
      </c>
      <c r="C37" s="173"/>
      <c r="D37" s="86" t="str">
        <f>"人民币："&amp;TEXT(ROUND(E37,0),"[dbnum2]")&amp;"圆整"</f>
        <v>人民币：陆万圆整</v>
      </c>
      <c r="E37" s="174">
        <f>(F23+SUM(G25:G30))*E36+SUM(G31:G32)</f>
        <v>60000</v>
      </c>
      <c r="F37" s="175"/>
      <c r="G37" s="176"/>
    </row>
    <row r="38" spans="2:7" ht="15.6">
      <c r="B38" s="143"/>
      <c r="C38" s="143"/>
      <c r="D38" s="143"/>
      <c r="E38" s="143"/>
      <c r="F38" s="143"/>
      <c r="G38" s="143"/>
    </row>
  </sheetData>
  <sheetProtection formatCells="0" formatColumns="0" formatRows="0" insertColumns="0" insertRows="0" insertHyperlinks="0" deleteColumns="0" deleteRows="0" sort="0" autoFilter="0" pivotTables="0"/>
  <protectedRanges>
    <protectedRange sqref="F25:F32 E36" name="区域2"/>
  </protectedRanges>
  <mergeCells count="31">
    <mergeCell ref="B38:G38"/>
    <mergeCell ref="B3:B6"/>
    <mergeCell ref="B8:B23"/>
    <mergeCell ref="B24:B33"/>
    <mergeCell ref="E3:G5"/>
    <mergeCell ref="B35:C35"/>
    <mergeCell ref="E35:G35"/>
    <mergeCell ref="B36:C36"/>
    <mergeCell ref="E36:G36"/>
    <mergeCell ref="B37:C37"/>
    <mergeCell ref="E37:G37"/>
    <mergeCell ref="D21:G21"/>
    <mergeCell ref="D22:G22"/>
    <mergeCell ref="F23:G23"/>
    <mergeCell ref="F33:G33"/>
    <mergeCell ref="B34:G34"/>
    <mergeCell ref="D16:G16"/>
    <mergeCell ref="D17:G17"/>
    <mergeCell ref="D18:G18"/>
    <mergeCell ref="C19:G19"/>
    <mergeCell ref="D20:G20"/>
    <mergeCell ref="D11:G11"/>
    <mergeCell ref="D12:G12"/>
    <mergeCell ref="D13:G13"/>
    <mergeCell ref="D14:G14"/>
    <mergeCell ref="D15:G15"/>
    <mergeCell ref="B2:G2"/>
    <mergeCell ref="E6:G6"/>
    <mergeCell ref="D8:G8"/>
    <mergeCell ref="C9:G9"/>
    <mergeCell ref="D10:G10"/>
  </mergeCells>
  <phoneticPr fontId="22" type="noConversion"/>
  <dataValidations count="3">
    <dataValidation type="whole" allowBlank="1" showInputMessage="1" showErrorMessage="1" sqref="F32" xr:uid="{00000000-0002-0000-0100-000000000000}">
      <formula1>0</formula1>
      <formula2>100000</formula2>
    </dataValidation>
    <dataValidation type="list" allowBlank="1" showInputMessage="1" showErrorMessage="1" promptTitle="只能输入0或1" prompt="&lt;限制&gt;" sqref="F25:F30" xr:uid="{472371ED-125D-456C-93D2-EB42493D74C8}">
      <formula1>"0,1"</formula1>
    </dataValidation>
    <dataValidation type="whole" operator="greaterThanOrEqual" allowBlank="1" showInputMessage="1" showErrorMessage="1" promptTitle="大于或等于0" prompt="&lt;限制&gt;" sqref="F31" xr:uid="{4F14CF4F-CCC9-44EF-9AF0-42586342AAA2}">
      <formula1>0</formula1>
    </dataValidation>
  </dataValidation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view="pageBreakPreview" topLeftCell="A4" zoomScale="85" zoomScaleNormal="100" zoomScaleSheetLayoutView="85" workbookViewId="0">
      <selection activeCell="J25" sqref="J25"/>
    </sheetView>
  </sheetViews>
  <sheetFormatPr defaultColWidth="9" defaultRowHeight="14.4"/>
  <cols>
    <col min="1" max="1" width="3.77734375" customWidth="1"/>
    <col min="2" max="2" width="9" customWidth="1"/>
    <col min="3" max="4" width="20.88671875" customWidth="1"/>
    <col min="5" max="5" width="108.88671875" customWidth="1"/>
    <col min="6" max="6" width="11.109375" customWidth="1"/>
    <col min="7" max="7" width="9.33203125" customWidth="1"/>
    <col min="8" max="8" width="13.6640625" customWidth="1"/>
    <col min="9" max="9" width="8.109375" customWidth="1"/>
  </cols>
  <sheetData>
    <row r="1" spans="1:9" ht="16.5" customHeight="1">
      <c r="A1" s="9"/>
      <c r="B1" s="9"/>
      <c r="C1" s="9"/>
      <c r="D1" s="9"/>
      <c r="E1" s="9"/>
      <c r="F1" s="9"/>
      <c r="G1" s="9"/>
      <c r="H1" s="9"/>
      <c r="I1" s="9"/>
    </row>
    <row r="2" spans="1:9" ht="37.5" customHeight="1">
      <c r="A2" s="9"/>
      <c r="B2" s="188" t="s">
        <v>98</v>
      </c>
      <c r="C2" s="123"/>
      <c r="D2" s="123"/>
      <c r="E2" s="123"/>
      <c r="F2" s="123"/>
      <c r="G2" s="123"/>
      <c r="H2" s="124"/>
      <c r="I2" s="9"/>
    </row>
    <row r="3" spans="1:9" ht="20.25" customHeight="1">
      <c r="A3" s="9"/>
      <c r="B3" s="144" t="s">
        <v>0</v>
      </c>
      <c r="C3" s="10"/>
      <c r="D3" s="189" t="str">
        <f>报价总表!D3</f>
        <v xml:space="preserve">                  Address 地址：北京市朝阳区大屯路金泉时代广场</v>
      </c>
      <c r="E3" s="189"/>
      <c r="F3" s="153" t="s">
        <v>1</v>
      </c>
      <c r="G3" s="154"/>
      <c r="H3" s="155"/>
      <c r="I3" s="9"/>
    </row>
    <row r="4" spans="1:9" ht="20.25" customHeight="1">
      <c r="A4" s="9"/>
      <c r="B4" s="145"/>
      <c r="C4" s="12"/>
      <c r="D4" s="189" t="str">
        <f>报价总表!D4</f>
        <v xml:space="preserve">                  Con 联系人：                              Mob 手机：</v>
      </c>
      <c r="E4" s="189"/>
      <c r="F4" s="156"/>
      <c r="G4" s="157"/>
      <c r="H4" s="158"/>
      <c r="I4" s="9"/>
    </row>
    <row r="5" spans="1:9" ht="20.25" customHeight="1">
      <c r="A5" s="9"/>
      <c r="B5" s="145"/>
      <c r="C5" s="12"/>
      <c r="D5" s="189" t="str">
        <f>报价总表!D5</f>
        <v xml:space="preserve">                 Tel 电话：8610-82746952-801       Fax传真：8610-82746952-805</v>
      </c>
      <c r="E5" s="189"/>
      <c r="F5" s="159"/>
      <c r="G5" s="160"/>
      <c r="H5" s="161"/>
      <c r="I5" s="9"/>
    </row>
    <row r="6" spans="1:9" ht="20.25" customHeight="1">
      <c r="A6" s="9"/>
      <c r="B6" s="146"/>
      <c r="C6" s="13"/>
      <c r="D6" s="189" t="str">
        <f>报价总表!D6</f>
        <v xml:space="preserve">                 E-Mail：</v>
      </c>
      <c r="E6" s="189"/>
      <c r="F6" s="125" t="str">
        <f>报价总表!E6</f>
        <v>报价日期:   2020-12-22</v>
      </c>
      <c r="G6" s="126"/>
      <c r="H6" s="127"/>
      <c r="I6" s="9"/>
    </row>
    <row r="7" spans="1:9" ht="26.4" thickBot="1">
      <c r="A7" s="9"/>
      <c r="B7" s="14"/>
      <c r="C7" s="15"/>
      <c r="D7" s="15"/>
      <c r="E7" s="16"/>
      <c r="F7" s="17"/>
      <c r="G7" s="17"/>
      <c r="H7" s="18"/>
      <c r="I7" s="9"/>
    </row>
    <row r="8" spans="1:9" ht="33" customHeight="1">
      <c r="A8" s="9"/>
      <c r="B8" s="196" t="s">
        <v>52</v>
      </c>
      <c r="C8" s="63" t="s">
        <v>53</v>
      </c>
      <c r="D8" s="64" t="s">
        <v>54</v>
      </c>
      <c r="E8" s="19" t="s">
        <v>55</v>
      </c>
      <c r="F8" s="19" t="s">
        <v>5</v>
      </c>
      <c r="G8" s="19" t="s">
        <v>4</v>
      </c>
      <c r="H8" s="20" t="s">
        <v>37</v>
      </c>
      <c r="I8" s="9"/>
    </row>
    <row r="9" spans="1:9" ht="52.2">
      <c r="A9" s="9"/>
      <c r="B9" s="197"/>
      <c r="C9" s="200" t="s">
        <v>56</v>
      </c>
      <c r="D9" s="22" t="s">
        <v>57</v>
      </c>
      <c r="E9" s="22" t="s">
        <v>58</v>
      </c>
      <c r="F9" s="23">
        <v>750</v>
      </c>
      <c r="G9" s="85">
        <v>17</v>
      </c>
      <c r="H9" s="24">
        <f t="shared" ref="H9:H21" si="0">F9*G9</f>
        <v>12750</v>
      </c>
      <c r="I9" s="9"/>
    </row>
    <row r="10" spans="1:9" ht="25.8" customHeight="1">
      <c r="A10" s="9"/>
      <c r="B10" s="197"/>
      <c r="C10" s="200"/>
      <c r="D10" s="22" t="s">
        <v>59</v>
      </c>
      <c r="E10" s="22" t="s">
        <v>60</v>
      </c>
      <c r="F10" s="25">
        <v>1000</v>
      </c>
      <c r="G10" s="85">
        <v>10</v>
      </c>
      <c r="H10" s="24">
        <f t="shared" si="0"/>
        <v>10000</v>
      </c>
      <c r="I10" s="9"/>
    </row>
    <row r="11" spans="1:9" ht="36.6" customHeight="1">
      <c r="A11" s="9"/>
      <c r="B11" s="197"/>
      <c r="C11" s="200"/>
      <c r="D11" s="22" t="s">
        <v>61</v>
      </c>
      <c r="E11" s="22" t="s">
        <v>62</v>
      </c>
      <c r="F11" s="25">
        <v>2000</v>
      </c>
      <c r="G11" s="85"/>
      <c r="H11" s="24">
        <f t="shared" si="0"/>
        <v>0</v>
      </c>
      <c r="I11" s="9"/>
    </row>
    <row r="12" spans="1:9" ht="28.2" customHeight="1">
      <c r="A12" s="9"/>
      <c r="B12" s="197"/>
      <c r="C12" s="200"/>
      <c r="D12" s="22" t="s">
        <v>63</v>
      </c>
      <c r="E12" s="22" t="s">
        <v>64</v>
      </c>
      <c r="F12" s="25">
        <v>1000</v>
      </c>
      <c r="G12" s="87">
        <v>10</v>
      </c>
      <c r="H12" s="24">
        <f t="shared" si="0"/>
        <v>10000</v>
      </c>
      <c r="I12" s="9"/>
    </row>
    <row r="13" spans="1:9" ht="34.200000000000003" customHeight="1">
      <c r="A13" s="9"/>
      <c r="B13" s="197"/>
      <c r="C13" s="200"/>
      <c r="D13" s="22" t="s">
        <v>65</v>
      </c>
      <c r="E13" s="22" t="s">
        <v>66</v>
      </c>
      <c r="F13" s="25">
        <v>500</v>
      </c>
      <c r="G13" s="85">
        <v>10</v>
      </c>
      <c r="H13" s="24">
        <f t="shared" si="0"/>
        <v>5000</v>
      </c>
      <c r="I13" s="9"/>
    </row>
    <row r="14" spans="1:9" ht="34.799999999999997">
      <c r="A14" s="9"/>
      <c r="B14" s="197"/>
      <c r="C14" s="200" t="s">
        <v>67</v>
      </c>
      <c r="D14" s="22" t="s">
        <v>68</v>
      </c>
      <c r="E14" s="22" t="s">
        <v>69</v>
      </c>
      <c r="F14" s="25">
        <v>500</v>
      </c>
      <c r="G14" s="85">
        <v>30</v>
      </c>
      <c r="H14" s="24">
        <f t="shared" si="0"/>
        <v>15000</v>
      </c>
      <c r="I14" s="9"/>
    </row>
    <row r="15" spans="1:9" ht="39.6" customHeight="1">
      <c r="A15" s="9"/>
      <c r="B15" s="197"/>
      <c r="C15" s="200"/>
      <c r="D15" s="22" t="s">
        <v>70</v>
      </c>
      <c r="E15" s="22" t="s">
        <v>71</v>
      </c>
      <c r="F15" s="25">
        <v>100</v>
      </c>
      <c r="G15" s="85">
        <v>0</v>
      </c>
      <c r="H15" s="24">
        <f t="shared" si="0"/>
        <v>0</v>
      </c>
      <c r="I15" s="9"/>
    </row>
    <row r="16" spans="1:9" ht="23.4" customHeight="1">
      <c r="A16" s="9"/>
      <c r="B16" s="197"/>
      <c r="C16" s="200" t="s">
        <v>72</v>
      </c>
      <c r="D16" s="22" t="s">
        <v>73</v>
      </c>
      <c r="E16" s="22" t="s">
        <v>74</v>
      </c>
      <c r="F16" s="25">
        <v>750</v>
      </c>
      <c r="G16" s="85">
        <v>1</v>
      </c>
      <c r="H16" s="24">
        <f t="shared" si="0"/>
        <v>750</v>
      </c>
      <c r="I16" s="9"/>
    </row>
    <row r="17" spans="1:9" ht="24.6" customHeight="1">
      <c r="A17" s="9"/>
      <c r="B17" s="197"/>
      <c r="C17" s="200"/>
      <c r="D17" s="22" t="s">
        <v>75</v>
      </c>
      <c r="E17" s="22" t="s">
        <v>76</v>
      </c>
      <c r="F17" s="25">
        <v>250</v>
      </c>
      <c r="G17" s="85">
        <v>10</v>
      </c>
      <c r="H17" s="24">
        <f t="shared" si="0"/>
        <v>2500</v>
      </c>
      <c r="I17" s="9"/>
    </row>
    <row r="18" spans="1:9" ht="41.4" customHeight="1">
      <c r="A18" s="9"/>
      <c r="B18" s="197"/>
      <c r="C18" s="200" t="s">
        <v>77</v>
      </c>
      <c r="D18" s="22" t="s">
        <v>78</v>
      </c>
      <c r="E18" s="22" t="s">
        <v>79</v>
      </c>
      <c r="F18" s="25">
        <v>2500</v>
      </c>
      <c r="G18" s="85">
        <v>1</v>
      </c>
      <c r="H18" s="24">
        <f t="shared" si="0"/>
        <v>2500</v>
      </c>
      <c r="I18" s="9"/>
    </row>
    <row r="19" spans="1:9" ht="40.200000000000003" customHeight="1">
      <c r="A19" s="9"/>
      <c r="B19" s="197"/>
      <c r="C19" s="200"/>
      <c r="D19" s="22" t="s">
        <v>80</v>
      </c>
      <c r="E19" s="22" t="s">
        <v>81</v>
      </c>
      <c r="F19" s="25">
        <v>2500</v>
      </c>
      <c r="G19" s="85">
        <v>0</v>
      </c>
      <c r="H19" s="24">
        <f t="shared" si="0"/>
        <v>0</v>
      </c>
      <c r="I19" s="9"/>
    </row>
    <row r="20" spans="1:9" ht="41.4" customHeight="1">
      <c r="A20" s="9"/>
      <c r="B20" s="197"/>
      <c r="C20" s="200"/>
      <c r="D20" s="22" t="s">
        <v>82</v>
      </c>
      <c r="E20" s="22" t="s">
        <v>83</v>
      </c>
      <c r="F20" s="25">
        <v>2500</v>
      </c>
      <c r="G20" s="85">
        <v>0</v>
      </c>
      <c r="H20" s="24">
        <f t="shared" si="0"/>
        <v>0</v>
      </c>
      <c r="I20" s="9"/>
    </row>
    <row r="21" spans="1:9" ht="38.4" customHeight="1">
      <c r="A21" s="9"/>
      <c r="B21" s="197"/>
      <c r="C21" s="21" t="s">
        <v>84</v>
      </c>
      <c r="D21" s="22" t="s">
        <v>85</v>
      </c>
      <c r="E21" s="22" t="s">
        <v>86</v>
      </c>
      <c r="F21" s="25">
        <v>5000</v>
      </c>
      <c r="G21" s="85">
        <v>0</v>
      </c>
      <c r="H21" s="24">
        <f t="shared" si="0"/>
        <v>0</v>
      </c>
      <c r="I21" s="9"/>
    </row>
    <row r="22" spans="1:9" ht="38.4" customHeight="1">
      <c r="A22" s="9"/>
      <c r="B22" s="198"/>
      <c r="C22" s="67" t="s">
        <v>103</v>
      </c>
      <c r="D22" s="68" t="s">
        <v>102</v>
      </c>
      <c r="E22" s="69" t="s">
        <v>104</v>
      </c>
      <c r="F22" s="25">
        <v>200</v>
      </c>
      <c r="G22" s="85">
        <v>0</v>
      </c>
      <c r="H22" s="24">
        <f t="shared" ref="H22" si="1">F22*G22</f>
        <v>0</v>
      </c>
      <c r="I22" s="9"/>
    </row>
    <row r="23" spans="1:9" ht="30.6" customHeight="1" thickBot="1">
      <c r="A23" s="9"/>
      <c r="B23" s="199"/>
      <c r="C23" s="26" t="s">
        <v>87</v>
      </c>
      <c r="D23" s="26"/>
      <c r="E23" s="27" t="str">
        <f>"人民币："&amp;TEXT(ROUND(G23,0),"[dbnum2]")&amp;"圆整"</f>
        <v>人民币：伍万捌仟伍佰圆整</v>
      </c>
      <c r="F23" s="28" t="s">
        <v>35</v>
      </c>
      <c r="G23" s="201">
        <f>SUM(H9:H22)</f>
        <v>58500</v>
      </c>
      <c r="H23" s="202"/>
      <c r="I23" s="9"/>
    </row>
    <row r="24" spans="1:9" ht="27.6" customHeight="1">
      <c r="A24" s="9"/>
      <c r="B24" s="29"/>
      <c r="C24" s="30"/>
      <c r="D24" s="30"/>
      <c r="E24" s="30"/>
      <c r="F24" s="30"/>
      <c r="G24" s="30"/>
      <c r="H24" s="31"/>
      <c r="I24" s="9"/>
    </row>
    <row r="25" spans="1:9" ht="27.6" customHeight="1">
      <c r="A25" s="9"/>
      <c r="B25" s="162" t="s">
        <v>49</v>
      </c>
      <c r="C25" s="163"/>
      <c r="D25" s="184"/>
      <c r="E25" s="185"/>
      <c r="F25" s="203">
        <f>G23</f>
        <v>58500</v>
      </c>
      <c r="G25" s="203"/>
      <c r="H25" s="204"/>
      <c r="I25" s="9"/>
    </row>
    <row r="26" spans="1:9" ht="27.6" customHeight="1">
      <c r="A26" s="9"/>
      <c r="B26" s="162" t="s">
        <v>50</v>
      </c>
      <c r="C26" s="163"/>
      <c r="D26" s="184"/>
      <c r="E26" s="185"/>
      <c r="F26" s="186">
        <v>0.5</v>
      </c>
      <c r="G26" s="186"/>
      <c r="H26" s="187"/>
      <c r="I26" s="48"/>
    </row>
    <row r="27" spans="1:9" ht="27.6" customHeight="1">
      <c r="A27" s="9"/>
      <c r="B27" s="190" t="s">
        <v>51</v>
      </c>
      <c r="C27" s="191"/>
      <c r="D27" s="192" t="str">
        <f>"人民币："&amp;TEXT(ROUND(F27,0),"[dbnum2]")&amp;"圆整"</f>
        <v>人民币：零圆整</v>
      </c>
      <c r="E27" s="193"/>
      <c r="F27" s="194">
        <v>0</v>
      </c>
      <c r="G27" s="194"/>
      <c r="H27" s="195"/>
      <c r="I27" s="9"/>
    </row>
    <row r="28" spans="1:9" ht="15.6">
      <c r="A28" s="9"/>
      <c r="B28" s="143"/>
      <c r="C28" s="143"/>
      <c r="D28" s="143"/>
      <c r="E28" s="143"/>
      <c r="F28" s="143"/>
      <c r="G28" s="143"/>
      <c r="H28" s="143"/>
      <c r="I28" s="9"/>
    </row>
  </sheetData>
  <sheetProtection formatCells="0" formatColumns="0" formatRows="0" insertColumns="0" insertRows="0" insertHyperlinks="0" deleteColumns="0" deleteRows="0" sort="0" autoFilter="0" pivotTables="0"/>
  <protectedRanges>
    <protectedRange sqref="G9:G22 F26" name="区域3"/>
  </protectedRanges>
  <mergeCells count="24">
    <mergeCell ref="B27:C27"/>
    <mergeCell ref="D27:E27"/>
    <mergeCell ref="F27:H27"/>
    <mergeCell ref="B28:H28"/>
    <mergeCell ref="B3:B6"/>
    <mergeCell ref="B8:B23"/>
    <mergeCell ref="C9:C13"/>
    <mergeCell ref="C14:C15"/>
    <mergeCell ref="C16:C17"/>
    <mergeCell ref="C18:C20"/>
    <mergeCell ref="F3:H5"/>
    <mergeCell ref="G23:H23"/>
    <mergeCell ref="B25:C25"/>
    <mergeCell ref="D25:E25"/>
    <mergeCell ref="F25:H25"/>
    <mergeCell ref="B26:C26"/>
    <mergeCell ref="D26:E26"/>
    <mergeCell ref="F26:H26"/>
    <mergeCell ref="B2:H2"/>
    <mergeCell ref="D3:E3"/>
    <mergeCell ref="D4:E4"/>
    <mergeCell ref="D5:E5"/>
    <mergeCell ref="D6:E6"/>
    <mergeCell ref="F6:H6"/>
  </mergeCells>
  <phoneticPr fontId="22" type="noConversion"/>
  <dataValidations count="1">
    <dataValidation type="whole" operator="greaterThanOrEqual" allowBlank="1" showInputMessage="1" showErrorMessage="1" promptTitle="大于或等于0" prompt="&lt;限制&gt;" sqref="G9:G22" xr:uid="{7D73074D-1D56-4DC9-8C56-6EE9681B834F}">
      <formula1>0</formula1>
    </dataValidation>
  </dataValidations>
  <pageMargins left="0.7" right="0.7" top="0.75" bottom="0.75" header="0.3" footer="0.3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报价总表</vt:lpstr>
      <vt:lpstr>ITiMe自动化监控(产品)</vt:lpstr>
      <vt:lpstr>ITiMe自动化监控(授权)</vt:lpstr>
      <vt:lpstr>'ITiMe自动化监控(产品)'!Print_Area</vt:lpstr>
      <vt:lpstr>'ITiMe自动化监控(授权)'!Print_Area</vt:lpstr>
      <vt:lpstr>报价总表!Print_Area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betafox</cp:lastModifiedBy>
  <dcterms:created xsi:type="dcterms:W3CDTF">2012-04-08T15:31:00Z</dcterms:created>
  <dcterms:modified xsi:type="dcterms:W3CDTF">2020-12-22T05:21:03Z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