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历史技术方案\苏州和融\"/>
    </mc:Choice>
  </mc:AlternateContent>
  <xr:revisionPtr revIDLastSave="0" documentId="13_ncr:1_{A72E0DA8-2925-404E-83B3-6A76D685792F}" xr6:coauthVersionLast="45" xr6:coauthVersionMax="45" xr10:uidLastSave="{00000000-0000-0000-0000-000000000000}"/>
  <bookViews>
    <workbookView xWindow="-113" yWindow="-113" windowWidth="24267" windowHeight="13311" tabRatio="566" activeTab="2" xr2:uid="{00000000-000D-0000-FFFF-FFFF00000000}"/>
  </bookViews>
  <sheets>
    <sheet name="报价总表" sheetId="11" r:id="rId1"/>
    <sheet name="ITiMe 敏 捷 运 维 管 理 平 台" sheetId="17" r:id="rId2"/>
    <sheet name="二次开发报价" sheetId="16" r:id="rId3"/>
  </sheets>
  <definedNames>
    <definedName name="_xlnm.Print_Area" localSheetId="0">报价总表!$A$1:$H$26</definedName>
    <definedName name="_xlnm.Print_Area" localSheetId="2">二次开发报价!$A$1:$I$16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7" l="1"/>
  <c r="G30" i="17"/>
  <c r="G35" i="17"/>
  <c r="G37" i="17"/>
  <c r="E44" i="17"/>
  <c r="F11" i="11"/>
  <c r="H9" i="16"/>
  <c r="G27" i="17"/>
  <c r="G29" i="17"/>
  <c r="G31" i="17"/>
  <c r="G32" i="17"/>
  <c r="G28" i="17"/>
  <c r="G33" i="17"/>
  <c r="G11" i="11"/>
  <c r="E6" i="17"/>
  <c r="H6" i="16"/>
  <c r="G34" i="17"/>
  <c r="D44" i="17"/>
  <c r="F40" i="17"/>
  <c r="E42" i="17"/>
  <c r="D40" i="17"/>
  <c r="D25" i="17"/>
  <c r="F14" i="16"/>
  <c r="H14" i="16"/>
  <c r="H13" i="16"/>
  <c r="D6" i="16"/>
  <c r="D5" i="16"/>
  <c r="D4" i="16"/>
  <c r="D3" i="16"/>
  <c r="F12" i="11"/>
  <c r="G12" i="11"/>
  <c r="F14" i="11"/>
  <c r="G14" i="11"/>
  <c r="F16" i="11"/>
  <c r="D16" i="11"/>
  <c r="F15" i="11"/>
</calcChain>
</file>

<file path=xl/sharedStrings.xml><?xml version="1.0" encoding="utf-8"?>
<sst xmlns="http://schemas.openxmlformats.org/spreadsheetml/2006/main" count="122" uniqueCount="108">
  <si>
    <t>机
密
文
件</t>
  </si>
  <si>
    <t xml:space="preserve">                  Address 地址：北京市海淀区永泰中路25号中关村永泰创新园A201</t>
  </si>
  <si>
    <r>
      <rPr>
        <b/>
        <sz val="18"/>
        <color indexed="8"/>
        <rFont val="微软雅黑"/>
        <family val="2"/>
        <charset val="134"/>
      </rPr>
      <t xml:space="preserve">报价单
</t>
    </r>
    <r>
      <rPr>
        <sz val="12"/>
        <color indexed="8"/>
        <rFont val="方正姚体"/>
        <family val="3"/>
        <charset val="134"/>
      </rPr>
      <t>Quotation</t>
    </r>
  </si>
  <si>
    <t xml:space="preserve">                 Tel 电话：8610-82746952-801       Fax传真：8610-82746952-805</t>
  </si>
  <si>
    <r>
      <rPr>
        <sz val="12"/>
        <color theme="1"/>
        <rFont val="方正姚体"/>
        <family val="3"/>
        <charset val="134"/>
      </rPr>
      <t xml:space="preserve">                 E-Mail：</t>
    </r>
    <r>
      <rPr>
        <sz val="12"/>
        <color theme="1"/>
        <rFont val="方正姚体"/>
        <family val="3"/>
        <charset val="134"/>
      </rPr>
      <t>XXX</t>
    </r>
    <r>
      <rPr>
        <sz val="12"/>
        <color theme="1"/>
        <rFont val="方正姚体"/>
        <family val="3"/>
        <charset val="134"/>
      </rPr>
      <t>@iufc.cn</t>
    </r>
  </si>
  <si>
    <t>报
价</t>
  </si>
  <si>
    <t>报价项</t>
  </si>
  <si>
    <t>项目说明</t>
  </si>
  <si>
    <t>数量</t>
  </si>
  <si>
    <t>单价</t>
  </si>
  <si>
    <t>价格</t>
  </si>
  <si>
    <t>ITiMe自动化监控平 台</t>
  </si>
  <si>
    <t>ITiMe监控平台授权点数</t>
  </si>
  <si>
    <t>监控授权点数</t>
  </si>
  <si>
    <t>二次开发报价</t>
  </si>
  <si>
    <t>年</t>
  </si>
  <si>
    <t>附加维保服务</t>
  </si>
  <si>
    <t>税金</t>
  </si>
  <si>
    <t>增值税专用发票</t>
  </si>
  <si>
    <t>含税价格总计：</t>
  </si>
  <si>
    <t>小计：</t>
  </si>
  <si>
    <t>备注：此报价从报价日起，有效期为一个月。</t>
  </si>
  <si>
    <t xml:space="preserve">
产
品
基
础
必
选
包
</t>
  </si>
  <si>
    <t>现场实施服务</t>
  </si>
  <si>
    <t>现场培训（免费）</t>
  </si>
  <si>
    <t>必选包价格：</t>
  </si>
  <si>
    <t>单项合计</t>
  </si>
  <si>
    <t>可选包价格：</t>
  </si>
  <si>
    <t>报价单
Quotation</t>
  </si>
  <si>
    <t>模块</t>
  </si>
  <si>
    <t>功能</t>
  </si>
  <si>
    <t>功能细则</t>
  </si>
  <si>
    <t>备注描述</t>
  </si>
  <si>
    <t>工作量</t>
  </si>
  <si>
    <t>人月单价</t>
  </si>
  <si>
    <t>小计</t>
  </si>
  <si>
    <t>其他功能性需求</t>
  </si>
  <si>
    <t>合计：</t>
  </si>
  <si>
    <t>ITiMe 敏 捷 运 维 管 理 平 台</t>
    <phoneticPr fontId="23" type="noConversion"/>
  </si>
  <si>
    <t>机
密
文
件</t>
    <phoneticPr fontId="23" type="noConversion"/>
  </si>
  <si>
    <t xml:space="preserve">                  Address 地址：北京市海淀区永泰中路25号中关村永泰创新园A201</t>
    <phoneticPr fontId="24" type="noConversion"/>
  </si>
  <si>
    <r>
      <t xml:space="preserve">报价单
</t>
    </r>
    <r>
      <rPr>
        <sz val="12"/>
        <color indexed="8"/>
        <rFont val="方正姚体"/>
        <family val="3"/>
        <charset val="134"/>
      </rPr>
      <t>Quotation</t>
    </r>
    <phoneticPr fontId="23" type="noConversion"/>
  </si>
  <si>
    <t xml:space="preserve">                          Tel 电话：8610-82746952-801</t>
    <phoneticPr fontId="24" type="noConversion"/>
  </si>
  <si>
    <t xml:space="preserve">                          Fax传真：8610-82746952-805</t>
    <phoneticPr fontId="24" type="noConversion"/>
  </si>
  <si>
    <t>功能说明</t>
    <phoneticPr fontId="23" type="noConversion"/>
  </si>
  <si>
    <t>基础流程平台</t>
    <phoneticPr fontId="23" type="noConversion"/>
  </si>
  <si>
    <t>1、提供符合&lt;ITIL&gt;等行业规范的、可扩展的运维流程平台；
2、实现可配置化工作门户、流程调度引擎、视图与数据权限控制等功能，形成高效率的工作平台，并提供流程任务的短信、邮件等任务通知功能。</t>
    <phoneticPr fontId="23" type="noConversion"/>
  </si>
  <si>
    <t>服务目录管理</t>
    <phoneticPr fontId="23" type="noConversion"/>
  </si>
  <si>
    <t>1、通过服务目录对日常运维工作进行分门别类，并对每种事务的运维规格、负责人、处理人、审核策略、事务升级策略进行定义；
2、实现工作流程调度的清晰化透明化，IT用户可以更直观的描述事件类型，运维人员可以按照既定的服务规格进行运维支持；
3、同时信息部门领导也可以在事中、事后针对每一类工作进行实时的态势跟踪和定期回顾。
4、提供清晰易用的服务项配置界面和基于服务项的统计分析口径。</t>
    <phoneticPr fontId="23" type="noConversion"/>
  </si>
  <si>
    <t>统一服务台</t>
    <phoneticPr fontId="23" type="noConversion"/>
  </si>
  <si>
    <t>1、通过服务台功能实现集中的IT服务受理窗口，对多种渠道导入的运维事件进行集中分发、跟踪、督办和事后满意度调查。
2、支持导流型服务模式和技能型服务模式；支持对服务台绩效进行管理；
3、支持服务台人员自动的历史事件感应和关联知识条目感应；支持透过SmartPhone套件进行语音来电的高级管理功能；</t>
    <phoneticPr fontId="23" type="noConversion"/>
  </si>
  <si>
    <t>自助服务台</t>
    <phoneticPr fontId="23" type="noConversion"/>
  </si>
  <si>
    <t>在统一的集中服务台之外，还提供用户自助式服务，IT用户可以通过网页、手机扫码方式进行事件申告，方便快捷，同时降低服务台人员工作负荷。</t>
    <phoneticPr fontId="23" type="noConversion"/>
  </si>
  <si>
    <t>运维事件管理</t>
    <phoneticPr fontId="23" type="noConversion"/>
  </si>
  <si>
    <t>1、提供对IT用户提交的运维事件进行闭环管理的功能；
2、支持运维事件的规格化录入，对事件进行分类、分级、来源、诉求的登记；事件受理人可按照服务目录进行工单的自动分发；
3、运维人员在处置过程中可进行工单的转派、协作、退回等操作，支持工程师池化及多线服务模式；支持审核策略，支持流转过程的完整回放；
4、支持与知识管理模块的联动，实现工单处置经验的知识转化；支持多途径的全程任务提醒功能；</t>
    <phoneticPr fontId="23" type="noConversion"/>
  </si>
  <si>
    <t>多维工作视图</t>
    <phoneticPr fontId="23" type="noConversion"/>
  </si>
  <si>
    <t>提供个人工作日历，支持按岗位角色的不同提供个性化工作台界面：服务台侧重事件快速响应、分发和跟踪；运维工程师侧重快速处置；管理人员侧重呈现事件趋势、运维团队资源分布、运维态势及运维绩效；</t>
    <phoneticPr fontId="23" type="noConversion"/>
  </si>
  <si>
    <t>微信移动运维</t>
    <phoneticPr fontId="23" type="noConversion"/>
  </si>
  <si>
    <t>1、提供便捷易用的移动工作界面，用户通过微信公众号可以进行事件的提报，事件的跟踪；
2、运维人员也可通过微信端进行工单的响应、处理、任务的协调；
3、提供详细的微信提醒功能，工单的处置动态、任务分发能够及时地通知到相关人员。</t>
    <phoneticPr fontId="23" type="noConversion"/>
  </si>
  <si>
    <t>SmartPhone套件</t>
    <phoneticPr fontId="23" type="noConversion"/>
  </si>
  <si>
    <t>信息公告和通知</t>
    <phoneticPr fontId="23" type="noConversion"/>
  </si>
  <si>
    <t>系统支持对指定人群进行发送通知和公告的功能，从而实现对日常运维活动、会议等事务性工作的通知。</t>
    <phoneticPr fontId="23" type="noConversion"/>
  </si>
  <si>
    <t>运维动态看板</t>
    <phoneticPr fontId="23" type="noConversion"/>
  </si>
  <si>
    <t>1、动态呈现全局的信息化运维工作态势，包括工单来源、数量、处理进度、人员工作量、趋势分析、用户满意度分析等；
2、支持直接投射在大屏幕或液晶电视上，体现运维服务中心的管理成果。</t>
    <phoneticPr fontId="23" type="noConversion"/>
  </si>
  <si>
    <t>运维绩效分析</t>
    <phoneticPr fontId="23" type="noConversion"/>
  </si>
  <si>
    <t>多维度分析运维管理数据，提供基于大数据的运维工作整体分析、工单趋势、来源分布、服务效率、用户满意度等分析。
支持统计数据的EXCEL导出功能；</t>
    <phoneticPr fontId="23" type="noConversion"/>
  </si>
  <si>
    <t>内容包括有：在实施过程中对甲方人员进行软件安装、日常操作与维护管理等方面的基本培训，保证客户能够正常使用。</t>
    <phoneticPr fontId="23" type="noConversion"/>
  </si>
  <si>
    <t>软件维保服务</t>
    <phoneticPr fontId="23" type="noConversion"/>
  </si>
  <si>
    <t>内容包含为其一年的5x8小时远程技术支持服务、应急响应服务、版本升级服务，开始时间以交付正式License日期计算。
维护期外提供终身远程咨询服务。</t>
    <phoneticPr fontId="23" type="noConversion"/>
  </si>
  <si>
    <t xml:space="preserve">
产
品
额
外
可
选
包</t>
  </si>
  <si>
    <t>IT资产管理</t>
  </si>
  <si>
    <t>资产二维码管理</t>
    <phoneticPr fontId="23" type="noConversion"/>
  </si>
  <si>
    <t>提供资产的二维码管理功能，微信端扫描资产二维码自动进行报障，自动关联资产信息、位置，故障现象等。</t>
    <phoneticPr fontId="23" type="noConversion"/>
  </si>
  <si>
    <t xml:space="preserve">问题分析管理 </t>
    <phoneticPr fontId="23" type="noConversion"/>
  </si>
  <si>
    <t>提供问题管理流程，完成运维问题生命周期的管理，包括问题的抽取、识别、问题分析、问题处置和问题关闭等。</t>
    <phoneticPr fontId="23" type="noConversion"/>
  </si>
  <si>
    <t xml:space="preserve">变更发布管理 </t>
    <phoneticPr fontId="23" type="noConversion"/>
  </si>
  <si>
    <t>提供变更与发布管理流程功能，完成IT设备及系统的变更生命周期的管理，包括变更的申请、变更审批、变更计划和测试、变更实施和变更关闭等。包含两大类过程，业务系统需求的上线发布，以及基础设施配置的变更审核控制。</t>
    <phoneticPr fontId="23" type="noConversion"/>
  </si>
  <si>
    <t>巡检管理</t>
    <phoneticPr fontId="23" type="noConversion"/>
  </si>
  <si>
    <t>巡检管理分为基础设施巡检，外来厂商巡检，业务部门巡检等几个巡检类别。通过简单制定一套巡检模板可实现设备的巡检计划制定、巡检模板制定、巡检结果录入等工作。</t>
    <phoneticPr fontId="23" type="noConversion"/>
  </si>
  <si>
    <t>知识库管理</t>
  </si>
  <si>
    <t>提供运维知识管理功能，支持知识类别管理，知识录入，知识使用管理、知识的评分管理等。</t>
    <phoneticPr fontId="23" type="noConversion"/>
  </si>
  <si>
    <t>其他功能</t>
    <phoneticPr fontId="23" type="noConversion"/>
  </si>
  <si>
    <t>服务目录：支持不同服务项所对应的表单属性的自定义，从而实现不同类型工作的个性化输入。</t>
    <phoneticPr fontId="23" type="noConversion"/>
  </si>
  <si>
    <t>SmartPhone终端</t>
    <phoneticPr fontId="23" type="noConversion"/>
  </si>
  <si>
    <t>总计：</t>
    <phoneticPr fontId="23" type="noConversion"/>
  </si>
  <si>
    <t>折扣：</t>
    <phoneticPr fontId="23" type="noConversion"/>
  </si>
  <si>
    <t>实施、二次开发及维保不参与折扣计算</t>
    <phoneticPr fontId="23" type="noConversion"/>
  </si>
  <si>
    <t>成交价格：</t>
    <phoneticPr fontId="23" type="noConversion"/>
  </si>
  <si>
    <t>备注：此报价从报价日起，有效期为一个月。</t>
    <phoneticPr fontId="23" type="noConversion"/>
  </si>
  <si>
    <t>ITiMe敏捷运维管理平台</t>
    <phoneticPr fontId="23" type="noConversion"/>
  </si>
  <si>
    <t>实现IT资源全面监控和告警</t>
    <phoneticPr fontId="23" type="noConversion"/>
  </si>
  <si>
    <t>实现IT运维流程闭环管理</t>
    <phoneticPr fontId="23" type="noConversion"/>
  </si>
  <si>
    <t>项目用户需求二次开发</t>
    <phoneticPr fontId="23" type="noConversion"/>
  </si>
  <si>
    <t>项目报价</t>
    <phoneticPr fontId="23" type="noConversion"/>
  </si>
  <si>
    <t>报价日期:   2019-10-22</t>
    <phoneticPr fontId="23" type="noConversion"/>
  </si>
  <si>
    <t xml:space="preserve">                 Con 联系人：                        Mob 手机：</t>
    <phoneticPr fontId="23" type="noConversion"/>
  </si>
  <si>
    <t xml:space="preserve">                             E-Mail：</t>
    <phoneticPr fontId="24" type="noConversion"/>
  </si>
  <si>
    <t>1、提供模拟电话接入，实现IT用户来电弹屏相关功能。
2、通过接入SmartPhone套件，可实现电话来源及号码识别，自动弹出申告页面。
3、可记录因事未接或漏接的来电，方便服务台快速进行回拨，提高服务台的用户服务体验。</t>
    <phoneticPr fontId="23" type="noConversion"/>
  </si>
  <si>
    <t>模拟电话接入终端，用于服务台来电弹出申告人信息，便于服务台人员快速建单。</t>
    <phoneticPr fontId="23" type="noConversion"/>
  </si>
  <si>
    <t>5人/天，提供软件实施工程师现场软件安装调试，包括：初步服务目录配置，人员组织结构配置，定岗定责，账号定义，微信公众号配置等（不包含二次开发）</t>
    <phoneticPr fontId="23" type="noConversion"/>
  </si>
  <si>
    <t>围绕IT资产类型，构建符合运维工作需要的信息化资产管理。通过梳理，帮助用户实现能够真实反映在线运行资产的配置情况，并对资产的、供应商/服务商、质保期、负责人等信息进行统一的管理。</t>
    <phoneticPr fontId="23" type="noConversion"/>
  </si>
  <si>
    <t>单点登录</t>
    <phoneticPr fontId="23" type="noConversion"/>
  </si>
  <si>
    <t>在整包5人/天的基础上，非我方因素导致增加现场实施人/天，每增加1人天实施工作量增加1500元（含交通/差旅等）</t>
    <phoneticPr fontId="23" type="noConversion"/>
  </si>
  <si>
    <t>现场专家咨询服务</t>
    <phoneticPr fontId="23" type="noConversion"/>
  </si>
  <si>
    <t>提供IT咨询专家进行IT运维制度/体系规划/高级领域培训等服务</t>
    <phoneticPr fontId="23" type="noConversion"/>
  </si>
  <si>
    <r>
      <t>（单位：年），提供5x8远程技术支持服务、应急响应服务、版本升级服务。维护期外提供终身远程咨询服务。
年度维保费用为折扣后价格10%</t>
    </r>
    <r>
      <rPr>
        <sz val="12"/>
        <color rgb="FFFF0000"/>
        <rFont val="微软雅黑"/>
        <family val="2"/>
        <charset val="134"/>
      </rPr>
      <t>（收到全款我方交付正式license后，免费一年维保，如需要额外购买维保服务清勾选此项目）</t>
    </r>
    <phoneticPr fontId="23" type="noConversion"/>
  </si>
  <si>
    <r>
      <t>通过二次开发，对接和融基础平台单点登录协议，完成自动登录，避免二次登录。</t>
    </r>
    <r>
      <rPr>
        <b/>
        <sz val="12"/>
        <color rgb="FF00B050"/>
        <rFont val="微软雅黑"/>
        <family val="2"/>
        <charset val="134"/>
      </rPr>
      <t>&lt;此项本次免费&gt;</t>
    </r>
    <phoneticPr fontId="23" type="noConversion"/>
  </si>
  <si>
    <t>根据实际情况另行核算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</si>
</sst>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\¥#,##0.00;\¥\-#,##0.00"/>
    <numFmt numFmtId="177" formatCode="0.00_);[Red]\(0.00\)"/>
    <numFmt numFmtId="178" formatCode="0_);[Red]\(0\)"/>
    <numFmt numFmtId="179" formatCode="\¥#,##0.00;[Red]\¥\-#,##0.00"/>
    <numFmt numFmtId="180" formatCode="\¥#,##0;[Red]\¥\-#,##0"/>
    <numFmt numFmtId="181" formatCode="\¥#,##0;\¥\-#,##0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indexed="8"/>
      <name val="微软雅黑"/>
      <family val="2"/>
      <charset val="134"/>
    </font>
    <font>
      <b/>
      <sz val="14"/>
      <color indexed="8"/>
      <name val="楷体"/>
      <family val="3"/>
      <charset val="134"/>
    </font>
    <font>
      <b/>
      <sz val="18"/>
      <color indexed="8"/>
      <name val="微软雅黑"/>
      <family val="2"/>
      <charset val="134"/>
    </font>
    <font>
      <sz val="12"/>
      <color theme="1"/>
      <name val="方正姚体"/>
      <family val="3"/>
      <charset val="134"/>
    </font>
    <font>
      <b/>
      <sz val="14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rgb="FF00B050"/>
      <name val="微软雅黑"/>
      <family val="2"/>
      <charset val="134"/>
    </font>
    <font>
      <b/>
      <sz val="16"/>
      <color rgb="FFFF0000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2"/>
      <color indexed="8"/>
      <name val="方正姚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0" tint="-0.249977111117893"/>
      <name val="微软雅黑"/>
      <family val="2"/>
      <charset val="134"/>
    </font>
    <font>
      <sz val="11"/>
      <color theme="0" tint="-0.249977111117893"/>
      <name val="宋体"/>
      <family val="3"/>
      <charset val="134"/>
      <scheme val="minor"/>
    </font>
    <font>
      <sz val="12"/>
      <color theme="0" tint="-0.14999847407452621"/>
      <name val="微软雅黑"/>
      <family val="2"/>
      <charset val="134"/>
    </font>
    <font>
      <sz val="12"/>
      <color theme="0" tint="-0.34998626667073579"/>
      <name val="微软雅黑"/>
      <family val="2"/>
      <charset val="134"/>
    </font>
    <font>
      <b/>
      <sz val="12"/>
      <color rgb="FF00B05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374370555742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7">
    <xf numFmtId="0" fontId="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" fillId="0" borderId="0"/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6">
      <alignment vertical="center"/>
    </xf>
    <xf numFmtId="0" fontId="5" fillId="2" borderId="6" xfId="4" applyFont="1" applyFill="1" applyBorder="1" applyAlignment="1">
      <alignment vertical="center"/>
    </xf>
    <xf numFmtId="178" fontId="7" fillId="0" borderId="5" xfId="1" applyNumberFormat="1" applyFont="1" applyBorder="1" applyAlignment="1">
      <alignment horizontal="center" vertical="center" wrapText="1"/>
    </xf>
    <xf numFmtId="178" fontId="7" fillId="0" borderId="5" xfId="1" applyNumberFormat="1" applyFont="1" applyBorder="1" applyAlignment="1">
      <alignment horizontal="left" vertical="center" wrapText="1"/>
    </xf>
    <xf numFmtId="178" fontId="7" fillId="0" borderId="5" xfId="1" applyNumberFormat="1" applyFont="1" applyFill="1" applyBorder="1" applyAlignment="1">
      <alignment horizontal="left" vertical="center" wrapText="1"/>
    </xf>
    <xf numFmtId="177" fontId="7" fillId="0" borderId="5" xfId="1" applyNumberFormat="1" applyFont="1" applyBorder="1" applyAlignment="1">
      <alignment horizontal="center" vertical="center" wrapText="1"/>
    </xf>
    <xf numFmtId="176" fontId="8" fillId="0" borderId="5" xfId="5" applyNumberFormat="1" applyFont="1" applyFill="1" applyBorder="1" applyAlignment="1">
      <alignment horizontal="center" vertical="center"/>
    </xf>
    <xf numFmtId="176" fontId="8" fillId="0" borderId="6" xfId="5" applyNumberFormat="1" applyFont="1" applyFill="1" applyBorder="1" applyAlignment="1">
      <alignment horizontal="center" vertical="center"/>
    </xf>
    <xf numFmtId="178" fontId="7" fillId="0" borderId="5" xfId="1" applyNumberFormat="1" applyFont="1" applyFill="1" applyBorder="1" applyAlignment="1">
      <alignment vertical="center" wrapText="1"/>
    </xf>
    <xf numFmtId="178" fontId="7" fillId="0" borderId="5" xfId="1" applyNumberFormat="1" applyFont="1" applyBorder="1" applyAlignment="1">
      <alignment vertical="center" wrapText="1"/>
    </xf>
    <xf numFmtId="177" fontId="7" fillId="6" borderId="5" xfId="1" applyNumberFormat="1" applyFont="1" applyFill="1" applyBorder="1" applyAlignment="1">
      <alignment horizontal="center" vertical="center" wrapText="1"/>
    </xf>
    <xf numFmtId="177" fontId="10" fillId="0" borderId="17" xfId="5" applyNumberFormat="1" applyFont="1" applyFill="1" applyBorder="1" applyAlignment="1">
      <alignment horizontal="center" vertical="center"/>
    </xf>
    <xf numFmtId="176" fontId="11" fillId="0" borderId="17" xfId="5" applyNumberFormat="1" applyFont="1" applyFill="1" applyBorder="1" applyAlignment="1"/>
    <xf numFmtId="176" fontId="11" fillId="0" borderId="18" xfId="5" applyNumberFormat="1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center"/>
    </xf>
    <xf numFmtId="0" fontId="12" fillId="5" borderId="35" xfId="0" applyFont="1" applyFill="1" applyBorder="1">
      <alignment vertical="center"/>
    </xf>
    <xf numFmtId="0" fontId="7" fillId="2" borderId="4" xfId="3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7" fillId="2" borderId="12" xfId="3" applyFont="1" applyFill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/>
    </xf>
    <xf numFmtId="0" fontId="6" fillId="5" borderId="5" xfId="3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left" vertical="center"/>
    </xf>
    <xf numFmtId="0" fontId="6" fillId="5" borderId="5" xfId="3" applyFont="1" applyFill="1" applyBorder="1" applyAlignment="1" applyProtection="1">
      <alignment horizontal="center" vertical="center" wrapText="1"/>
    </xf>
    <xf numFmtId="0" fontId="6" fillId="5" borderId="6" xfId="3" applyFont="1" applyFill="1" applyBorder="1" applyAlignment="1" applyProtection="1">
      <alignment horizontal="center" vertical="center" wrapText="1"/>
    </xf>
    <xf numFmtId="0" fontId="7" fillId="2" borderId="5" xfId="3" applyFont="1" applyFill="1" applyBorder="1" applyAlignment="1" applyProtection="1">
      <alignment horizontal="left" vertical="center" wrapText="1"/>
    </xf>
    <xf numFmtId="0" fontId="7" fillId="2" borderId="5" xfId="3" applyFont="1" applyFill="1" applyBorder="1" applyAlignment="1" applyProtection="1">
      <alignment vertical="center" wrapText="1"/>
    </xf>
    <xf numFmtId="181" fontId="7" fillId="2" borderId="5" xfId="3" applyNumberFormat="1" applyFont="1" applyFill="1" applyBorder="1" applyAlignment="1" applyProtection="1">
      <alignment vertical="center" wrapText="1"/>
    </xf>
    <xf numFmtId="180" fontId="7" fillId="0" borderId="6" xfId="3" applyNumberFormat="1" applyFont="1" applyFill="1" applyBorder="1" applyAlignment="1" applyProtection="1">
      <alignment horizontal="right" vertical="center" wrapText="1"/>
    </xf>
    <xf numFmtId="0" fontId="14" fillId="2" borderId="5" xfId="3" applyFont="1" applyFill="1" applyBorder="1" applyAlignment="1" applyProtection="1">
      <alignment horizontal="left" vertical="center" wrapText="1"/>
    </xf>
    <xf numFmtId="0" fontId="7" fillId="2" borderId="5" xfId="3" applyFont="1" applyFill="1" applyBorder="1" applyAlignment="1" applyProtection="1">
      <alignment horizontal="center" vertical="center" wrapText="1"/>
    </xf>
    <xf numFmtId="180" fontId="7" fillId="0" borderId="5" xfId="3" applyNumberFormat="1" applyFont="1" applyFill="1" applyBorder="1" applyAlignment="1" applyProtection="1">
      <alignment horizontal="right" vertical="center" wrapText="1"/>
    </xf>
    <xf numFmtId="9" fontId="7" fillId="2" borderId="5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>
      <alignment vertical="center"/>
    </xf>
    <xf numFmtId="0" fontId="13" fillId="0" borderId="17" xfId="0" applyFont="1" applyBorder="1" applyAlignment="1" applyProtection="1">
      <alignment horizontal="right" vertical="center"/>
    </xf>
    <xf numFmtId="0" fontId="16" fillId="0" borderId="17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vertical="center"/>
    </xf>
    <xf numFmtId="0" fontId="0" fillId="0" borderId="0" xfId="0" applyFont="1">
      <alignment vertical="center"/>
    </xf>
    <xf numFmtId="0" fontId="6" fillId="5" borderId="4" xfId="6" quotePrefix="1" applyNumberFormat="1" applyFont="1" applyFill="1" applyBorder="1" applyAlignment="1">
      <alignment horizontal="center" vertical="center" wrapText="1"/>
    </xf>
    <xf numFmtId="0" fontId="6" fillId="5" borderId="5" xfId="6" quotePrefix="1" applyNumberFormat="1" applyFont="1" applyFill="1" applyBorder="1" applyAlignment="1">
      <alignment horizontal="center" vertical="center" wrapText="1"/>
    </xf>
    <xf numFmtId="0" fontId="6" fillId="5" borderId="6" xfId="6" quotePrefix="1" applyNumberFormat="1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vertical="top"/>
    </xf>
    <xf numFmtId="0" fontId="5" fillId="0" borderId="5" xfId="0" applyFont="1" applyBorder="1" applyAlignment="1">
      <alignment horizontal="left" vertical="center"/>
    </xf>
    <xf numFmtId="0" fontId="4" fillId="2" borderId="13" xfId="4" applyFont="1" applyFill="1" applyBorder="1" applyAlignment="1">
      <alignment vertical="top"/>
    </xf>
    <xf numFmtId="0" fontId="4" fillId="2" borderId="14" xfId="4" applyFont="1" applyFill="1" applyBorder="1" applyAlignment="1">
      <alignment vertical="top"/>
    </xf>
    <xf numFmtId="0" fontId="4" fillId="2" borderId="31" xfId="4" applyFont="1" applyFill="1" applyBorder="1" applyAlignment="1">
      <alignment vertical="top"/>
    </xf>
    <xf numFmtId="0" fontId="4" fillId="2" borderId="32" xfId="4" applyFont="1" applyFill="1" applyBorder="1" applyAlignment="1">
      <alignment vertical="top"/>
    </xf>
    <xf numFmtId="0" fontId="5" fillId="0" borderId="32" xfId="0" applyFont="1" applyBorder="1" applyAlignment="1">
      <alignment horizontal="left" vertical="center"/>
    </xf>
    <xf numFmtId="0" fontId="4" fillId="2" borderId="33" xfId="4" applyFont="1" applyFill="1" applyBorder="1" applyAlignment="1">
      <alignment vertical="top"/>
    </xf>
    <xf numFmtId="0" fontId="6" fillId="5" borderId="43" xfId="6" quotePrefix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41" xfId="3" applyFont="1" applyBorder="1" applyAlignment="1">
      <alignment horizontal="left" vertical="center" wrapText="1"/>
    </xf>
    <xf numFmtId="0" fontId="7" fillId="0" borderId="50" xfId="3" applyFont="1" applyBorder="1" applyAlignment="1">
      <alignment horizontal="left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6" fillId="5" borderId="56" xfId="3" applyFont="1" applyFill="1" applyBorder="1" applyAlignment="1">
      <alignment horizontal="left" vertical="center" wrapText="1"/>
    </xf>
    <xf numFmtId="180" fontId="7" fillId="0" borderId="5" xfId="3" applyNumberFormat="1" applyFont="1" applyBorder="1" applyAlignment="1">
      <alignment horizontal="right" vertical="center" wrapText="1"/>
    </xf>
    <xf numFmtId="0" fontId="7" fillId="0" borderId="5" xfId="3" applyFont="1" applyBorder="1" applyAlignment="1">
      <alignment horizontal="center" vertical="center" wrapText="1"/>
    </xf>
    <xf numFmtId="180" fontId="7" fillId="0" borderId="6" xfId="3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1" fillId="0" borderId="0" xfId="0" applyFont="1">
      <alignment vertical="center"/>
    </xf>
    <xf numFmtId="180" fontId="7" fillId="0" borderId="14" xfId="3" applyNumberFormat="1" applyFont="1" applyBorder="1" applyAlignment="1">
      <alignment horizontal="right" vertical="center" wrapText="1"/>
    </xf>
    <xf numFmtId="0" fontId="7" fillId="0" borderId="14" xfId="3" applyFont="1" applyBorder="1" applyAlignment="1">
      <alignment horizontal="center" vertical="center" wrapText="1"/>
    </xf>
    <xf numFmtId="180" fontId="7" fillId="0" borderId="52" xfId="3" applyNumberFormat="1" applyFont="1" applyBorder="1" applyAlignment="1">
      <alignment horizontal="right" vertical="center" wrapText="1"/>
    </xf>
    <xf numFmtId="0" fontId="15" fillId="0" borderId="5" xfId="3" applyFont="1" applyBorder="1" applyAlignment="1">
      <alignment horizontal="left" vertical="center" wrapText="1"/>
    </xf>
    <xf numFmtId="0" fontId="15" fillId="0" borderId="5" xfId="3" applyFont="1" applyBorder="1" applyAlignment="1">
      <alignment horizontal="center" vertical="center" wrapText="1"/>
    </xf>
    <xf numFmtId="0" fontId="25" fillId="2" borderId="12" xfId="3" applyFont="1" applyFill="1" applyBorder="1" applyAlignment="1">
      <alignment horizontal="left" vertical="center" wrapText="1"/>
    </xf>
    <xf numFmtId="180" fontId="25" fillId="0" borderId="12" xfId="3" applyNumberFormat="1" applyFont="1" applyBorder="1" applyAlignment="1">
      <alignment horizontal="right" vertical="center" wrapText="1"/>
    </xf>
    <xf numFmtId="0" fontId="25" fillId="0" borderId="12" xfId="3" applyFont="1" applyBorder="1" applyAlignment="1">
      <alignment horizontal="center" vertical="center" wrapText="1"/>
    </xf>
    <xf numFmtId="180" fontId="25" fillId="0" borderId="6" xfId="3" applyNumberFormat="1" applyFont="1" applyBorder="1" applyAlignment="1">
      <alignment horizontal="right" vertical="center" wrapText="1"/>
    </xf>
    <xf numFmtId="0" fontId="26" fillId="0" borderId="0" xfId="0" applyFont="1">
      <alignment vertical="center"/>
    </xf>
    <xf numFmtId="0" fontId="25" fillId="0" borderId="10" xfId="3" applyFont="1" applyBorder="1" applyAlignment="1">
      <alignment horizontal="left" vertical="center" wrapText="1"/>
    </xf>
    <xf numFmtId="0" fontId="15" fillId="0" borderId="15" xfId="3" applyFont="1" applyBorder="1" applyAlignment="1">
      <alignment horizontal="left" vertical="center" wrapText="1"/>
    </xf>
    <xf numFmtId="0" fontId="27" fillId="2" borderId="5" xfId="3" applyFont="1" applyFill="1" applyBorder="1" applyAlignment="1" applyProtection="1">
      <alignment horizontal="left" vertical="center" wrapText="1"/>
    </xf>
    <xf numFmtId="0" fontId="27" fillId="2" borderId="5" xfId="3" applyFont="1" applyFill="1" applyBorder="1" applyAlignment="1" applyProtection="1">
      <alignment vertical="center" wrapText="1"/>
    </xf>
    <xf numFmtId="181" fontId="27" fillId="2" borderId="5" xfId="3" applyNumberFormat="1" applyFont="1" applyFill="1" applyBorder="1" applyAlignment="1" applyProtection="1">
      <alignment vertical="center" wrapText="1"/>
    </xf>
    <xf numFmtId="180" fontId="27" fillId="0" borderId="6" xfId="3" applyNumberFormat="1" applyFont="1" applyFill="1" applyBorder="1" applyAlignment="1" applyProtection="1">
      <alignment horizontal="right" vertical="center" wrapText="1"/>
    </xf>
    <xf numFmtId="0" fontId="28" fillId="0" borderId="4" xfId="3" applyFont="1" applyBorder="1" applyAlignment="1">
      <alignment horizontal="left" vertical="center" wrapText="1"/>
    </xf>
    <xf numFmtId="0" fontId="15" fillId="2" borderId="4" xfId="3" applyFont="1" applyFill="1" applyBorder="1" applyAlignment="1">
      <alignment horizontal="left" vertical="center" wrapText="1"/>
    </xf>
    <xf numFmtId="0" fontId="15" fillId="2" borderId="30" xfId="3" applyFont="1" applyFill="1" applyBorder="1" applyAlignment="1">
      <alignment vertical="center" wrapText="1"/>
    </xf>
    <xf numFmtId="180" fontId="15" fillId="0" borderId="5" xfId="3" applyNumberFormat="1" applyFont="1" applyBorder="1" applyAlignment="1">
      <alignment horizontal="right" vertical="center" wrapText="1"/>
    </xf>
    <xf numFmtId="180" fontId="15" fillId="0" borderId="6" xfId="3" applyNumberFormat="1" applyFont="1" applyBorder="1" applyAlignment="1">
      <alignment horizontal="right" vertical="center" wrapText="1"/>
    </xf>
    <xf numFmtId="0" fontId="2" fillId="2" borderId="1" xfId="4" applyFont="1" applyFill="1" applyBorder="1" applyAlignment="1" applyProtection="1">
      <alignment horizontal="center" vertical="center"/>
    </xf>
    <xf numFmtId="0" fontId="2" fillId="2" borderId="35" xfId="4" applyFont="1" applyFill="1" applyBorder="1" applyAlignment="1" applyProtection="1">
      <alignment horizontal="center" vertical="center"/>
    </xf>
    <xf numFmtId="0" fontId="2" fillId="2" borderId="2" xfId="4" applyFont="1" applyFill="1" applyBorder="1" applyAlignment="1" applyProtection="1">
      <alignment horizontal="center" vertical="center"/>
    </xf>
    <xf numFmtId="0" fontId="2" fillId="2" borderId="3" xfId="4" applyFont="1" applyFill="1" applyBorder="1" applyAlignment="1" applyProtection="1">
      <alignment horizontal="center" vertical="center"/>
    </xf>
    <xf numFmtId="0" fontId="5" fillId="2" borderId="5" xfId="4" applyFont="1" applyFill="1" applyBorder="1" applyAlignment="1" applyProtection="1">
      <alignment horizontal="center" vertical="center"/>
    </xf>
    <xf numFmtId="0" fontId="5" fillId="2" borderId="6" xfId="4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 applyProtection="1">
      <alignment horizontal="center" vertical="top"/>
    </xf>
    <xf numFmtId="0" fontId="4" fillId="2" borderId="5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 applyProtection="1">
      <alignment horizontal="center" vertical="top"/>
    </xf>
    <xf numFmtId="180" fontId="7" fillId="0" borderId="30" xfId="3" applyNumberFormat="1" applyFont="1" applyFill="1" applyBorder="1" applyAlignment="1" applyProtection="1">
      <alignment horizontal="center" vertical="center" wrapText="1"/>
    </xf>
    <xf numFmtId="180" fontId="7" fillId="0" borderId="9" xfId="3" applyNumberFormat="1" applyFont="1" applyFill="1" applyBorder="1" applyAlignment="1" applyProtection="1">
      <alignment horizontal="center" vertical="center" wrapText="1"/>
    </xf>
    <xf numFmtId="180" fontId="14" fillId="2" borderId="17" xfId="3" applyNumberFormat="1" applyFont="1" applyFill="1" applyBorder="1" applyAlignment="1" applyProtection="1">
      <alignment horizontal="center" vertical="center" wrapText="1"/>
    </xf>
    <xf numFmtId="180" fontId="14" fillId="2" borderId="18" xfId="3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/>
    </xf>
    <xf numFmtId="0" fontId="3" fillId="3" borderId="7" xfId="4" applyFont="1" applyFill="1" applyBorder="1" applyAlignment="1" applyProtection="1">
      <alignment horizontal="center" vertical="center" wrapText="1"/>
    </xf>
    <xf numFmtId="0" fontId="3" fillId="3" borderId="7" xfId="4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 wrapText="1"/>
    </xf>
    <xf numFmtId="0" fontId="4" fillId="2" borderId="5" xfId="4" applyFont="1" applyFill="1" applyBorder="1" applyAlignment="1" applyProtection="1">
      <alignment horizontal="center" vertical="center" wrapText="1"/>
    </xf>
    <xf numFmtId="0" fontId="4" fillId="2" borderId="6" xfId="4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5" fontId="14" fillId="0" borderId="30" xfId="3" applyNumberFormat="1" applyFont="1" applyBorder="1" applyAlignment="1">
      <alignment horizontal="center" vertical="center" wrapText="1"/>
    </xf>
    <xf numFmtId="5" fontId="14" fillId="0" borderId="8" xfId="3" applyNumberFormat="1" applyFont="1" applyBorder="1" applyAlignment="1">
      <alignment horizontal="center" vertical="center" wrapText="1"/>
    </xf>
    <xf numFmtId="5" fontId="14" fillId="0" borderId="9" xfId="3" applyNumberFormat="1" applyFont="1" applyBorder="1" applyAlignment="1">
      <alignment horizontal="center" vertical="center" wrapText="1"/>
    </xf>
    <xf numFmtId="9" fontId="14" fillId="0" borderId="5" xfId="3" applyNumberFormat="1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3" fillId="0" borderId="53" xfId="0" applyFont="1" applyBorder="1" applyAlignment="1">
      <alignment horizontal="right" vertical="center"/>
    </xf>
    <xf numFmtId="0" fontId="13" fillId="0" borderId="54" xfId="0" applyFont="1" applyBorder="1" applyAlignment="1">
      <alignment horizontal="right" vertical="center"/>
    </xf>
    <xf numFmtId="5" fontId="17" fillId="0" borderId="55" xfId="3" applyNumberFormat="1" applyFont="1" applyBorder="1" applyAlignment="1">
      <alignment horizontal="center" vertical="center" wrapText="1"/>
    </xf>
    <xf numFmtId="5" fontId="17" fillId="0" borderId="32" xfId="3" applyNumberFormat="1" applyFont="1" applyBorder="1" applyAlignment="1">
      <alignment horizontal="center" vertical="center" wrapText="1"/>
    </xf>
    <xf numFmtId="5" fontId="17" fillId="0" borderId="33" xfId="3" applyNumberFormat="1" applyFont="1" applyBorder="1" applyAlignment="1">
      <alignment horizontal="center" vertical="center" wrapText="1"/>
    </xf>
    <xf numFmtId="0" fontId="15" fillId="0" borderId="15" xfId="3" applyFont="1" applyBorder="1" applyAlignment="1">
      <alignment horizontal="left" vertical="center" wrapText="1"/>
    </xf>
    <xf numFmtId="0" fontId="15" fillId="0" borderId="14" xfId="3" applyFont="1" applyBorder="1" applyAlignment="1">
      <alignment horizontal="left" vertical="center" wrapText="1"/>
    </xf>
    <xf numFmtId="0" fontId="15" fillId="0" borderId="52" xfId="3" applyFont="1" applyBorder="1" applyAlignment="1">
      <alignment horizontal="left" vertical="center" wrapText="1"/>
    </xf>
    <xf numFmtId="0" fontId="7" fillId="2" borderId="5" xfId="3" applyFont="1" applyFill="1" applyBorder="1" applyAlignment="1">
      <alignment horizontal="left" vertical="center" wrapText="1"/>
    </xf>
    <xf numFmtId="0" fontId="7" fillId="2" borderId="6" xfId="3" applyFont="1" applyFill="1" applyBorder="1" applyAlignment="1">
      <alignment horizontal="left" vertical="center" wrapText="1"/>
    </xf>
    <xf numFmtId="0" fontId="7" fillId="2" borderId="30" xfId="3" applyFont="1" applyFill="1" applyBorder="1" applyAlignment="1">
      <alignment horizontal="left" vertical="center" wrapText="1"/>
    </xf>
    <xf numFmtId="0" fontId="7" fillId="2" borderId="8" xfId="3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18" fillId="8" borderId="37" xfId="6" applyFont="1" applyFill="1" applyBorder="1" applyAlignment="1">
      <alignment horizontal="center" vertical="center" wrapText="1"/>
    </xf>
    <xf numFmtId="0" fontId="18" fillId="8" borderId="0" xfId="6" applyFont="1" applyFill="1" applyAlignment="1">
      <alignment horizontal="center" vertical="center" wrapText="1"/>
    </xf>
    <xf numFmtId="0" fontId="18" fillId="8" borderId="26" xfId="6" applyFont="1" applyFill="1" applyBorder="1" applyAlignment="1">
      <alignment horizontal="center" vertical="center" wrapText="1"/>
    </xf>
    <xf numFmtId="181" fontId="13" fillId="0" borderId="39" xfId="0" applyNumberFormat="1" applyFont="1" applyBorder="1" applyAlignment="1">
      <alignment horizontal="center" vertical="center"/>
    </xf>
    <xf numFmtId="181" fontId="13" fillId="0" borderId="40" xfId="0" applyNumberFormat="1" applyFont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51" xfId="0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vertical="center" wrapText="1"/>
    </xf>
    <xf numFmtId="0" fontId="7" fillId="2" borderId="15" xfId="3" applyFont="1" applyFill="1" applyBorder="1" applyAlignment="1">
      <alignment vertical="center" wrapText="1"/>
    </xf>
    <xf numFmtId="0" fontId="18" fillId="8" borderId="7" xfId="6" applyFont="1" applyFill="1" applyBorder="1" applyAlignment="1">
      <alignment horizontal="center" vertical="center" wrapText="1"/>
    </xf>
    <xf numFmtId="0" fontId="18" fillId="8" borderId="8" xfId="6" applyFont="1" applyFill="1" applyBorder="1" applyAlignment="1">
      <alignment horizontal="center" vertical="center" wrapText="1"/>
    </xf>
    <xf numFmtId="0" fontId="18" fillId="8" borderId="9" xfId="6" applyFont="1" applyFill="1" applyBorder="1" applyAlignment="1">
      <alignment horizontal="center" vertical="center" wrapText="1"/>
    </xf>
    <xf numFmtId="180" fontId="14" fillId="2" borderId="39" xfId="3" applyNumberFormat="1" applyFont="1" applyFill="1" applyBorder="1" applyAlignment="1">
      <alignment horizontal="center" vertical="center" wrapText="1"/>
    </xf>
    <xf numFmtId="180" fontId="14" fillId="2" borderId="40" xfId="3" applyNumberFormat="1" applyFont="1" applyFill="1" applyBorder="1" applyAlignment="1">
      <alignment horizontal="center" vertical="center" wrapText="1"/>
    </xf>
    <xf numFmtId="0" fontId="7" fillId="2" borderId="30" xfId="3" applyFont="1" applyFill="1" applyBorder="1" applyAlignment="1">
      <alignment vertical="center" wrapText="1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0" fontId="2" fillId="2" borderId="20" xfId="4" applyFont="1" applyFill="1" applyBorder="1" applyAlignment="1">
      <alignment horizontal="center" vertical="center"/>
    </xf>
    <xf numFmtId="0" fontId="2" fillId="2" borderId="19" xfId="4" applyFont="1" applyFill="1" applyBorder="1" applyAlignment="1">
      <alignment horizontal="center" vertical="center"/>
    </xf>
    <xf numFmtId="0" fontId="2" fillId="2" borderId="21" xfId="4" applyFont="1" applyFill="1" applyBorder="1" applyAlignment="1">
      <alignment horizontal="center" vertical="center"/>
    </xf>
    <xf numFmtId="0" fontId="3" fillId="7" borderId="10" xfId="4" applyFont="1" applyFill="1" applyBorder="1" applyAlignment="1">
      <alignment horizontal="center" vertical="center" wrapText="1"/>
    </xf>
    <xf numFmtId="0" fontId="3" fillId="7" borderId="11" xfId="4" applyFont="1" applyFill="1" applyBorder="1" applyAlignment="1">
      <alignment horizontal="center" vertical="center"/>
    </xf>
    <xf numFmtId="0" fontId="3" fillId="7" borderId="15" xfId="4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" vertical="center" wrapText="1"/>
    </xf>
    <xf numFmtId="0" fontId="4" fillId="2" borderId="23" xfId="4" applyFont="1" applyFill="1" applyBorder="1" applyAlignment="1">
      <alignment horizontal="center" vertical="center" wrapText="1"/>
    </xf>
    <xf numFmtId="0" fontId="4" fillId="2" borderId="24" xfId="4" applyFont="1" applyFill="1" applyBorder="1" applyAlignment="1">
      <alignment horizontal="center" vertical="center" wrapText="1"/>
    </xf>
    <xf numFmtId="0" fontId="4" fillId="2" borderId="25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4" fillId="2" borderId="26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0" fontId="4" fillId="2" borderId="28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6" fillId="5" borderId="44" xfId="6" quotePrefix="1" applyFont="1" applyFill="1" applyBorder="1" applyAlignment="1">
      <alignment horizontal="left" vertical="center" wrapText="1"/>
    </xf>
    <xf numFmtId="0" fontId="6" fillId="5" borderId="45" xfId="6" applyFont="1" applyFill="1" applyBorder="1" applyAlignment="1">
      <alignment horizontal="left" vertical="center" wrapText="1"/>
    </xf>
    <xf numFmtId="0" fontId="6" fillId="5" borderId="46" xfId="6" applyFont="1" applyFill="1" applyBorder="1" applyAlignment="1">
      <alignment horizontal="left" vertical="center" wrapText="1"/>
    </xf>
    <xf numFmtId="0" fontId="18" fillId="8" borderId="34" xfId="6" applyFont="1" applyFill="1" applyBorder="1" applyAlignment="1">
      <alignment horizontal="center" vertical="center" wrapText="1"/>
    </xf>
    <xf numFmtId="0" fontId="18" fillId="8" borderId="48" xfId="6" applyFont="1" applyFill="1" applyBorder="1" applyAlignment="1">
      <alignment horizontal="center" vertical="center" wrapText="1"/>
    </xf>
    <xf numFmtId="0" fontId="18" fillId="8" borderId="49" xfId="6" applyFont="1" applyFill="1" applyBorder="1" applyAlignment="1">
      <alignment horizontal="center" vertical="center" wrapText="1"/>
    </xf>
    <xf numFmtId="0" fontId="28" fillId="2" borderId="30" xfId="3" applyFont="1" applyFill="1" applyBorder="1" applyAlignment="1">
      <alignment vertical="center" wrapText="1"/>
    </xf>
    <xf numFmtId="0" fontId="28" fillId="2" borderId="8" xfId="3" applyFont="1" applyFill="1" applyBorder="1" applyAlignment="1">
      <alignment vertical="center" wrapText="1"/>
    </xf>
    <xf numFmtId="0" fontId="28" fillId="2" borderId="9" xfId="3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0" fontId="5" fillId="0" borderId="5" xfId="6" applyFont="1" applyBorder="1" applyAlignment="1">
      <alignment horizontal="left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8" xfId="4" applyFont="1" applyFill="1" applyBorder="1" applyAlignment="1">
      <alignment horizontal="center" vertical="center"/>
    </xf>
    <xf numFmtId="0" fontId="3" fillId="4" borderId="9" xfId="4" applyFont="1" applyFill="1" applyBorder="1" applyAlignment="1">
      <alignment horizontal="center" vertical="center"/>
    </xf>
    <xf numFmtId="0" fontId="10" fillId="0" borderId="16" xfId="5" applyFont="1" applyFill="1" applyBorder="1" applyAlignment="1">
      <alignment horizontal="right" vertical="center"/>
    </xf>
    <xf numFmtId="0" fontId="10" fillId="0" borderId="17" xfId="5" applyFont="1" applyFill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/>
    </xf>
    <xf numFmtId="178" fontId="7" fillId="0" borderId="10" xfId="1" applyNumberFormat="1" applyFont="1" applyFill="1" applyBorder="1" applyAlignment="1">
      <alignment horizontal="center" vertical="center" wrapText="1"/>
    </xf>
    <xf numFmtId="178" fontId="7" fillId="0" borderId="11" xfId="1" applyNumberFormat="1" applyFont="1" applyFill="1" applyBorder="1" applyAlignment="1">
      <alignment horizontal="center" vertical="center" wrapText="1"/>
    </xf>
    <xf numFmtId="178" fontId="7" fillId="0" borderId="15" xfId="1" applyNumberFormat="1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top"/>
    </xf>
    <xf numFmtId="0" fontId="4" fillId="2" borderId="6" xfId="4" applyFont="1" applyFill="1" applyBorder="1" applyAlignment="1">
      <alignment horizontal="center" vertical="center" wrapText="1"/>
    </xf>
    <xf numFmtId="0" fontId="15" fillId="0" borderId="14" xfId="0" applyFont="1" applyBorder="1">
      <alignment vertical="center"/>
    </xf>
    <xf numFmtId="180" fontId="15" fillId="0" borderId="14" xfId="3" applyNumberFormat="1" applyFont="1" applyBorder="1" applyAlignment="1">
      <alignment horizontal="right" vertical="center" wrapText="1"/>
    </xf>
    <xf numFmtId="0" fontId="15" fillId="0" borderId="14" xfId="3" applyFont="1" applyBorder="1" applyAlignment="1">
      <alignment horizontal="center" vertical="center" wrapText="1"/>
    </xf>
    <xf numFmtId="180" fontId="15" fillId="0" borderId="52" xfId="3" applyNumberFormat="1" applyFont="1" applyBorder="1" applyAlignment="1">
      <alignment horizontal="right" vertical="center" wrapText="1"/>
    </xf>
    <xf numFmtId="178" fontId="29" fillId="6" borderId="5" xfId="1" applyNumberFormat="1" applyFont="1" applyFill="1" applyBorder="1" applyAlignment="1">
      <alignment vertical="center" wrapText="1"/>
    </xf>
    <xf numFmtId="178" fontId="29" fillId="6" borderId="5" xfId="1" applyNumberFormat="1" applyFont="1" applyFill="1" applyBorder="1" applyAlignment="1">
      <alignment horizontal="left" vertical="center" wrapText="1"/>
    </xf>
  </cellXfs>
  <cellStyles count="7">
    <cellStyle name="_ET_STYLE_NoName_00_" xfId="2" xr:uid="{00000000-0005-0000-0000-000000000000}"/>
    <cellStyle name="常规" xfId="0" builtinId="0"/>
    <cellStyle name="常规 2" xfId="4" xr:uid="{00000000-0005-0000-0000-000002000000}"/>
    <cellStyle name="常规 2 4 2 2" xfId="1" xr:uid="{00000000-0005-0000-0000-000003000000}"/>
    <cellStyle name="常规 2 5" xfId="3" xr:uid="{00000000-0005-0000-0000-000004000000}"/>
    <cellStyle name="常规 3" xfId="5" xr:uid="{00000000-0005-0000-0000-000005000000}"/>
    <cellStyle name="常规 7" xfId="6" xr:uid="{00000000-0005-0000-0000-000006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</xdr:colOff>
      <xdr:row>2</xdr:row>
      <xdr:rowOff>57149</xdr:rowOff>
    </xdr:from>
    <xdr:to>
      <xdr:col>2</xdr:col>
      <xdr:colOff>1228725</xdr:colOff>
      <xdr:row>5</xdr:row>
      <xdr:rowOff>200024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2360" y="744855"/>
          <a:ext cx="100076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2</xdr:row>
      <xdr:rowOff>57149</xdr:rowOff>
    </xdr:from>
    <xdr:to>
      <xdr:col>2</xdr:col>
      <xdr:colOff>1349404</xdr:colOff>
      <xdr:row>5</xdr:row>
      <xdr:rowOff>238125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35572CF-A7DD-41F5-A96F-C377ACD6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823" y="733010"/>
          <a:ext cx="1000126" cy="944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51546</xdr:colOff>
      <xdr:row>2</xdr:row>
      <xdr:rowOff>187363</xdr:rowOff>
    </xdr:from>
    <xdr:to>
      <xdr:col>2</xdr:col>
      <xdr:colOff>1049750</xdr:colOff>
      <xdr:row>5</xdr:row>
      <xdr:rowOff>43367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7590" y="684530"/>
          <a:ext cx="99822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view="pageBreakPreview" topLeftCell="B13" zoomScaleNormal="100" zoomScaleSheetLayoutView="100" workbookViewId="0">
      <selection activeCell="D21" sqref="D21"/>
    </sheetView>
  </sheetViews>
  <sheetFormatPr defaultColWidth="9" defaultRowHeight="15.05"/>
  <cols>
    <col min="1" max="1" width="3.77734375" customWidth="1"/>
    <col min="3" max="3" width="24.33203125" customWidth="1"/>
    <col min="4" max="4" width="127.44140625" customWidth="1"/>
    <col min="5" max="5" width="11" customWidth="1"/>
    <col min="6" max="6" width="13.5546875" customWidth="1"/>
    <col min="7" max="7" width="13.6640625" customWidth="1"/>
    <col min="8" max="8" width="12.77734375" customWidth="1"/>
  </cols>
  <sheetData>
    <row r="1" spans="2:8" ht="16.45" customHeight="1"/>
    <row r="2" spans="2:8" ht="37.75" customHeight="1">
      <c r="B2" s="86" t="s">
        <v>93</v>
      </c>
      <c r="C2" s="87"/>
      <c r="D2" s="88"/>
      <c r="E2" s="88"/>
      <c r="F2" s="88"/>
      <c r="G2" s="89"/>
    </row>
    <row r="3" spans="2:8" ht="20.2" customHeight="1">
      <c r="B3" s="100" t="s">
        <v>0</v>
      </c>
      <c r="C3" s="93"/>
      <c r="D3" s="18" t="s">
        <v>1</v>
      </c>
      <c r="E3" s="104" t="s">
        <v>2</v>
      </c>
      <c r="F3" s="104"/>
      <c r="G3" s="105"/>
    </row>
    <row r="4" spans="2:8" ht="20.2" customHeight="1">
      <c r="B4" s="101"/>
      <c r="C4" s="93"/>
      <c r="D4" s="18" t="s">
        <v>95</v>
      </c>
      <c r="E4" s="104"/>
      <c r="F4" s="104"/>
      <c r="G4" s="105"/>
    </row>
    <row r="5" spans="2:8" ht="20.2" customHeight="1">
      <c r="B5" s="101"/>
      <c r="C5" s="93"/>
      <c r="D5" s="18" t="s">
        <v>3</v>
      </c>
      <c r="E5" s="104"/>
      <c r="F5" s="104"/>
      <c r="G5" s="105"/>
    </row>
    <row r="6" spans="2:8" ht="20.2" customHeight="1">
      <c r="B6" s="101"/>
      <c r="C6" s="93"/>
      <c r="D6" s="18" t="s">
        <v>4</v>
      </c>
      <c r="E6" s="90" t="s">
        <v>94</v>
      </c>
      <c r="F6" s="90"/>
      <c r="G6" s="91"/>
    </row>
    <row r="7" spans="2:8" ht="15.05" customHeight="1">
      <c r="B7" s="92"/>
      <c r="C7" s="93"/>
      <c r="D7" s="93"/>
      <c r="E7" s="93"/>
      <c r="F7" s="93"/>
      <c r="G7" s="94"/>
    </row>
    <row r="8" spans="2:8" ht="33.049999999999997" customHeight="1">
      <c r="B8" s="102" t="s">
        <v>5</v>
      </c>
      <c r="C8" s="24" t="s">
        <v>6</v>
      </c>
      <c r="D8" s="25" t="s">
        <v>7</v>
      </c>
      <c r="E8" s="26" t="s">
        <v>8</v>
      </c>
      <c r="F8" s="26" t="s">
        <v>9</v>
      </c>
      <c r="G8" s="27" t="s">
        <v>10</v>
      </c>
    </row>
    <row r="9" spans="2:8" ht="34" customHeight="1">
      <c r="B9" s="102"/>
      <c r="C9" s="77" t="s">
        <v>11</v>
      </c>
      <c r="D9" s="78" t="s">
        <v>90</v>
      </c>
      <c r="E9" s="78"/>
      <c r="F9" s="79"/>
      <c r="G9" s="80"/>
    </row>
    <row r="10" spans="2:8" ht="34" customHeight="1">
      <c r="B10" s="102"/>
      <c r="C10" s="77" t="s">
        <v>12</v>
      </c>
      <c r="D10" s="78" t="s">
        <v>13</v>
      </c>
      <c r="E10" s="78"/>
      <c r="F10" s="79"/>
      <c r="G10" s="80"/>
    </row>
    <row r="11" spans="2:8" ht="34" customHeight="1">
      <c r="B11" s="102"/>
      <c r="C11" s="28" t="s">
        <v>89</v>
      </c>
      <c r="D11" s="29" t="s">
        <v>91</v>
      </c>
      <c r="E11" s="29">
        <v>1</v>
      </c>
      <c r="F11" s="30">
        <f>SUM('ITiMe 敏 捷 运 维 管 理 平 台'!E44:G44)</f>
        <v>187200</v>
      </c>
      <c r="G11" s="31">
        <f>E11*F11</f>
        <v>187200</v>
      </c>
    </row>
    <row r="12" spans="2:8" ht="34" customHeight="1">
      <c r="B12" s="102"/>
      <c r="C12" s="28" t="s">
        <v>14</v>
      </c>
      <c r="D12" s="29" t="s">
        <v>92</v>
      </c>
      <c r="E12" s="29">
        <v>1</v>
      </c>
      <c r="F12" s="30">
        <f>二次开发报价!H14</f>
        <v>0</v>
      </c>
      <c r="G12" s="31">
        <f>E12*F12</f>
        <v>0</v>
      </c>
    </row>
    <row r="13" spans="2:8" ht="37.450000000000003" customHeight="1">
      <c r="B13" s="102"/>
      <c r="C13" s="24" t="s">
        <v>6</v>
      </c>
      <c r="D13" s="25" t="s">
        <v>7</v>
      </c>
      <c r="E13" s="26" t="s">
        <v>15</v>
      </c>
      <c r="F13" s="26" t="s">
        <v>9</v>
      </c>
      <c r="G13" s="27" t="s">
        <v>10</v>
      </c>
    </row>
    <row r="14" spans="2:8" ht="55.9" customHeight="1">
      <c r="B14" s="102"/>
      <c r="C14" s="32" t="s">
        <v>16</v>
      </c>
      <c r="D14" s="28" t="s">
        <v>105</v>
      </c>
      <c r="E14" s="33">
        <v>0</v>
      </c>
      <c r="F14" s="34">
        <f>SUM(G9:G12)*10%</f>
        <v>18720</v>
      </c>
      <c r="G14" s="31">
        <f>E14*F14</f>
        <v>0</v>
      </c>
    </row>
    <row r="15" spans="2:8" ht="55.9" customHeight="1">
      <c r="B15" s="102"/>
      <c r="C15" s="32" t="s">
        <v>17</v>
      </c>
      <c r="D15" s="28" t="s">
        <v>18</v>
      </c>
      <c r="E15" s="35">
        <v>0.06</v>
      </c>
      <c r="F15" s="95">
        <f>(SUM(G9:G12)+G14)*(1+E15)*E15</f>
        <v>11905.92</v>
      </c>
      <c r="G15" s="96"/>
      <c r="H15" s="36"/>
    </row>
    <row r="16" spans="2:8" ht="42.6" customHeight="1">
      <c r="B16" s="103"/>
      <c r="C16" s="37" t="s">
        <v>19</v>
      </c>
      <c r="D16" s="38" t="str">
        <f>"人民币："&amp;TEXT(ROUND(F16,0),"[dbnum2]")&amp;"圆整"</f>
        <v>人民币：壹拾玖万捌仟肆佰叁拾贰圆整</v>
      </c>
      <c r="E16" s="39" t="s">
        <v>20</v>
      </c>
      <c r="F16" s="97">
        <f>(SUM(G9:G12)+G14)*(1+E15)</f>
        <v>198432</v>
      </c>
      <c r="G16" s="98"/>
    </row>
    <row r="17" spans="2:7" ht="36.799999999999997" customHeight="1">
      <c r="B17" s="99" t="s">
        <v>21</v>
      </c>
      <c r="C17" s="99"/>
      <c r="D17" s="99"/>
      <c r="E17" s="99"/>
      <c r="F17" s="99"/>
      <c r="G17" s="99"/>
    </row>
    <row r="23" spans="2:7">
      <c r="F23" s="40"/>
    </row>
  </sheetData>
  <sheetProtection formatCells="0" formatColumns="0" formatRows="0" insertColumns="0" insertRows="0" insertHyperlinks="0" deleteColumns="0" deleteRows="0" sort="0" autoFilter="0" pivotTables="0"/>
  <protectedRanges>
    <protectedRange sqref="B17 E6" name="区域3"/>
    <protectedRange sqref="F8:F13" name="P2018"/>
    <protectedRange sqref="D6" name="区域3_1"/>
  </protectedRanges>
  <mergeCells count="10">
    <mergeCell ref="B17:G17"/>
    <mergeCell ref="B3:B6"/>
    <mergeCell ref="B8:B16"/>
    <mergeCell ref="C3:C6"/>
    <mergeCell ref="E3:G5"/>
    <mergeCell ref="B2:G2"/>
    <mergeCell ref="E6:G6"/>
    <mergeCell ref="B7:G7"/>
    <mergeCell ref="F15:G15"/>
    <mergeCell ref="F16:G16"/>
  </mergeCells>
  <phoneticPr fontId="23" type="noConversion"/>
  <dataValidations count="1">
    <dataValidation type="whole" allowBlank="1" showInputMessage="1" showErrorMessage="1" sqref="E14" xr:uid="{00000000-0002-0000-0000-000000000000}">
      <formula1>0</formula1>
      <formula2>5</formula2>
    </dataValidation>
  </dataValidation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7613-A6D9-4884-A763-FCDED7C8EA10}">
  <dimension ref="B1:G45"/>
  <sheetViews>
    <sheetView topLeftCell="A10" workbookViewId="0">
      <selection activeCell="J39" sqref="J39"/>
    </sheetView>
  </sheetViews>
  <sheetFormatPr defaultColWidth="9" defaultRowHeight="15.05"/>
  <cols>
    <col min="1" max="1" width="3.6640625" customWidth="1"/>
    <col min="3" max="3" width="19.88671875" customWidth="1"/>
    <col min="4" max="4" width="110.88671875" customWidth="1"/>
    <col min="5" max="5" width="11.6640625" customWidth="1"/>
    <col min="7" max="7" width="17.109375" customWidth="1"/>
    <col min="8" max="8" width="3.33203125" customWidth="1"/>
  </cols>
  <sheetData>
    <row r="1" spans="2:7" ht="15.65" thickBot="1"/>
    <row r="2" spans="2:7" ht="37.6" customHeight="1">
      <c r="B2" s="148" t="s">
        <v>38</v>
      </c>
      <c r="C2" s="149"/>
      <c r="D2" s="149"/>
      <c r="E2" s="149"/>
      <c r="F2" s="149"/>
      <c r="G2" s="150"/>
    </row>
    <row r="3" spans="2:7" ht="20.2" customHeight="1">
      <c r="B3" s="151" t="s">
        <v>39</v>
      </c>
      <c r="C3" s="44"/>
      <c r="D3" s="45" t="s">
        <v>40</v>
      </c>
      <c r="E3" s="154" t="s">
        <v>41</v>
      </c>
      <c r="F3" s="155"/>
      <c r="G3" s="156"/>
    </row>
    <row r="4" spans="2:7" ht="20.2" customHeight="1">
      <c r="B4" s="152"/>
      <c r="C4" s="46"/>
      <c r="D4" s="45" t="s">
        <v>42</v>
      </c>
      <c r="E4" s="157"/>
      <c r="F4" s="158"/>
      <c r="G4" s="159"/>
    </row>
    <row r="5" spans="2:7" ht="20.2" customHeight="1">
      <c r="B5" s="152"/>
      <c r="C5" s="46"/>
      <c r="D5" s="45" t="s">
        <v>43</v>
      </c>
      <c r="E5" s="160"/>
      <c r="F5" s="161"/>
      <c r="G5" s="162"/>
    </row>
    <row r="6" spans="2:7" ht="20.2" customHeight="1">
      <c r="B6" s="153"/>
      <c r="C6" s="47"/>
      <c r="D6" s="45" t="s">
        <v>96</v>
      </c>
      <c r="E6" s="163" t="str">
        <f>报价总表!E6</f>
        <v>报价日期:   2019-10-22</v>
      </c>
      <c r="F6" s="164"/>
      <c r="G6" s="165"/>
    </row>
    <row r="7" spans="2:7" ht="15.05" customHeight="1" thickBot="1">
      <c r="B7" s="48"/>
      <c r="C7" s="49"/>
      <c r="D7" s="50"/>
      <c r="E7" s="49"/>
      <c r="F7" s="49"/>
      <c r="G7" s="51"/>
    </row>
    <row r="8" spans="2:7" ht="27.7" customHeight="1" thickBot="1">
      <c r="B8" s="134" t="s">
        <v>22</v>
      </c>
      <c r="C8" s="52" t="s">
        <v>6</v>
      </c>
      <c r="D8" s="166" t="s">
        <v>44</v>
      </c>
      <c r="E8" s="167"/>
      <c r="F8" s="167"/>
      <c r="G8" s="168"/>
    </row>
    <row r="9" spans="2:7" ht="18" customHeight="1">
      <c r="B9" s="135"/>
      <c r="C9" s="169"/>
      <c r="D9" s="170"/>
      <c r="E9" s="170"/>
      <c r="F9" s="170"/>
      <c r="G9" s="171"/>
    </row>
    <row r="10" spans="2:7" ht="48.4" customHeight="1">
      <c r="B10" s="135"/>
      <c r="C10" s="53" t="s">
        <v>45</v>
      </c>
      <c r="D10" s="124" t="s">
        <v>46</v>
      </c>
      <c r="E10" s="124"/>
      <c r="F10" s="124"/>
      <c r="G10" s="125"/>
    </row>
    <row r="11" spans="2:7" ht="78.75" customHeight="1">
      <c r="B11" s="135"/>
      <c r="C11" s="53" t="s">
        <v>47</v>
      </c>
      <c r="D11" s="145" t="s">
        <v>48</v>
      </c>
      <c r="E11" s="146"/>
      <c r="F11" s="146"/>
      <c r="G11" s="147"/>
    </row>
    <row r="12" spans="2:7" ht="61.85" customHeight="1">
      <c r="B12" s="135"/>
      <c r="C12" s="53" t="s">
        <v>49</v>
      </c>
      <c r="D12" s="145" t="s">
        <v>50</v>
      </c>
      <c r="E12" s="146"/>
      <c r="F12" s="146"/>
      <c r="G12" s="147"/>
    </row>
    <row r="13" spans="2:7" ht="37.450000000000003" customHeight="1">
      <c r="B13" s="135"/>
      <c r="C13" s="81" t="s">
        <v>51</v>
      </c>
      <c r="D13" s="172" t="s">
        <v>52</v>
      </c>
      <c r="E13" s="173"/>
      <c r="F13" s="173"/>
      <c r="G13" s="174"/>
    </row>
    <row r="14" spans="2:7" ht="78.3" customHeight="1">
      <c r="B14" s="135"/>
      <c r="C14" s="53" t="s">
        <v>53</v>
      </c>
      <c r="D14" s="126" t="s">
        <v>54</v>
      </c>
      <c r="E14" s="127"/>
      <c r="F14" s="127"/>
      <c r="G14" s="128"/>
    </row>
    <row r="15" spans="2:7" ht="46.2" customHeight="1">
      <c r="B15" s="135"/>
      <c r="C15" s="53" t="s">
        <v>55</v>
      </c>
      <c r="D15" s="124" t="s">
        <v>56</v>
      </c>
      <c r="E15" s="124"/>
      <c r="F15" s="124"/>
      <c r="G15" s="125"/>
    </row>
    <row r="16" spans="2:7" ht="61.85" customHeight="1">
      <c r="B16" s="135"/>
      <c r="C16" s="53" t="s">
        <v>57</v>
      </c>
      <c r="D16" s="145" t="s">
        <v>58</v>
      </c>
      <c r="E16" s="146"/>
      <c r="F16" s="146"/>
      <c r="G16" s="147"/>
    </row>
    <row r="17" spans="2:7" ht="60.45" customHeight="1">
      <c r="B17" s="135"/>
      <c r="C17" s="53" t="s">
        <v>59</v>
      </c>
      <c r="D17" s="145" t="s">
        <v>97</v>
      </c>
      <c r="E17" s="146"/>
      <c r="F17" s="146"/>
      <c r="G17" s="147"/>
    </row>
    <row r="18" spans="2:7" ht="32.75" customHeight="1">
      <c r="B18" s="135"/>
      <c r="C18" s="53" t="s">
        <v>60</v>
      </c>
      <c r="D18" s="145" t="s">
        <v>61</v>
      </c>
      <c r="E18" s="146"/>
      <c r="F18" s="146"/>
      <c r="G18" s="147"/>
    </row>
    <row r="19" spans="2:7" ht="40.85" customHeight="1">
      <c r="B19" s="135"/>
      <c r="C19" s="53" t="s">
        <v>62</v>
      </c>
      <c r="D19" s="124" t="s">
        <v>63</v>
      </c>
      <c r="E19" s="124"/>
      <c r="F19" s="124"/>
      <c r="G19" s="125"/>
    </row>
    <row r="20" spans="2:7" ht="39.450000000000003" customHeight="1">
      <c r="B20" s="135"/>
      <c r="C20" s="53" t="s">
        <v>64</v>
      </c>
      <c r="D20" s="126" t="s">
        <v>65</v>
      </c>
      <c r="E20" s="127"/>
      <c r="F20" s="127"/>
      <c r="G20" s="128"/>
    </row>
    <row r="21" spans="2:7" ht="18" customHeight="1">
      <c r="B21" s="136"/>
      <c r="C21" s="129"/>
      <c r="D21" s="130"/>
      <c r="E21" s="130"/>
      <c r="F21" s="130"/>
      <c r="G21" s="131"/>
    </row>
    <row r="22" spans="2:7" ht="50.75" customHeight="1">
      <c r="B22" s="136"/>
      <c r="C22" s="54" t="s">
        <v>23</v>
      </c>
      <c r="D22" s="124" t="s">
        <v>99</v>
      </c>
      <c r="E22" s="124"/>
      <c r="F22" s="124"/>
      <c r="G22" s="125"/>
    </row>
    <row r="23" spans="2:7" ht="35.4" customHeight="1">
      <c r="B23" s="136"/>
      <c r="C23" s="54" t="s">
        <v>24</v>
      </c>
      <c r="D23" s="124" t="s">
        <v>66</v>
      </c>
      <c r="E23" s="124"/>
      <c r="F23" s="124"/>
      <c r="G23" s="125"/>
    </row>
    <row r="24" spans="2:7" ht="41.35" customHeight="1">
      <c r="B24" s="136"/>
      <c r="C24" s="55" t="s">
        <v>67</v>
      </c>
      <c r="D24" s="124" t="s">
        <v>68</v>
      </c>
      <c r="E24" s="124"/>
      <c r="F24" s="124"/>
      <c r="G24" s="125"/>
    </row>
    <row r="25" spans="2:7" ht="33.85" customHeight="1" thickBot="1">
      <c r="B25" s="137"/>
      <c r="C25" s="56" t="s">
        <v>25</v>
      </c>
      <c r="D25" s="17" t="str">
        <f>"人民币："&amp;TEXT(ROUND(F25,0),"[dbnum2]")&amp;"圆整"</f>
        <v>人民币：贰拾壹万圆整</v>
      </c>
      <c r="E25" s="57" t="s">
        <v>20</v>
      </c>
      <c r="F25" s="132">
        <v>210000</v>
      </c>
      <c r="G25" s="133"/>
    </row>
    <row r="26" spans="2:7" ht="29.3" customHeight="1">
      <c r="B26" s="134" t="s">
        <v>69</v>
      </c>
      <c r="C26" s="58" t="s">
        <v>6</v>
      </c>
      <c r="D26" s="19" t="s">
        <v>7</v>
      </c>
      <c r="E26" s="15" t="s">
        <v>9</v>
      </c>
      <c r="F26" s="15" t="s">
        <v>8</v>
      </c>
      <c r="G26" s="16" t="s">
        <v>26</v>
      </c>
    </row>
    <row r="27" spans="2:7" ht="38.049999999999997" customHeight="1">
      <c r="B27" s="135"/>
      <c r="C27" s="20" t="s">
        <v>70</v>
      </c>
      <c r="D27" s="21" t="s">
        <v>100</v>
      </c>
      <c r="E27" s="59">
        <v>60000</v>
      </c>
      <c r="F27" s="60">
        <v>1</v>
      </c>
      <c r="G27" s="61">
        <f t="shared" ref="G27:G35" si="0">E27*F27</f>
        <v>60000</v>
      </c>
    </row>
    <row r="28" spans="2:7" ht="30.25" customHeight="1">
      <c r="B28" s="135"/>
      <c r="C28" s="20" t="s">
        <v>71</v>
      </c>
      <c r="D28" s="62" t="s">
        <v>72</v>
      </c>
      <c r="E28" s="59">
        <v>75000</v>
      </c>
      <c r="F28" s="60">
        <v>0</v>
      </c>
      <c r="G28" s="61">
        <f t="shared" si="0"/>
        <v>0</v>
      </c>
    </row>
    <row r="29" spans="2:7" ht="36.799999999999997" customHeight="1">
      <c r="B29" s="135"/>
      <c r="C29" s="20" t="s">
        <v>73</v>
      </c>
      <c r="D29" s="21" t="s">
        <v>74</v>
      </c>
      <c r="E29" s="59">
        <v>60000</v>
      </c>
      <c r="F29" s="60">
        <v>1</v>
      </c>
      <c r="G29" s="61">
        <f t="shared" si="0"/>
        <v>60000</v>
      </c>
    </row>
    <row r="30" spans="2:7" ht="33.85">
      <c r="B30" s="135"/>
      <c r="C30" s="20" t="s">
        <v>75</v>
      </c>
      <c r="D30" s="21" t="s">
        <v>76</v>
      </c>
      <c r="E30" s="59">
        <v>90000</v>
      </c>
      <c r="F30" s="60">
        <v>1</v>
      </c>
      <c r="G30" s="61">
        <f t="shared" si="0"/>
        <v>90000</v>
      </c>
    </row>
    <row r="31" spans="2:7" ht="39.450000000000003" customHeight="1">
      <c r="B31" s="135"/>
      <c r="C31" s="20" t="s">
        <v>77</v>
      </c>
      <c r="D31" s="21" t="s">
        <v>78</v>
      </c>
      <c r="E31" s="59">
        <v>60000</v>
      </c>
      <c r="F31" s="60">
        <v>0</v>
      </c>
      <c r="G31" s="61">
        <f t="shared" si="0"/>
        <v>0</v>
      </c>
    </row>
    <row r="32" spans="2:7" ht="30.25" customHeight="1">
      <c r="B32" s="135"/>
      <c r="C32" s="20" t="s">
        <v>79</v>
      </c>
      <c r="D32" s="21" t="s">
        <v>80</v>
      </c>
      <c r="E32" s="59">
        <v>60000</v>
      </c>
      <c r="F32" s="60">
        <v>1</v>
      </c>
      <c r="G32" s="61">
        <f t="shared" si="0"/>
        <v>60000</v>
      </c>
    </row>
    <row r="33" spans="2:7" ht="30.25" customHeight="1">
      <c r="B33" s="135"/>
      <c r="C33" s="138" t="s">
        <v>81</v>
      </c>
      <c r="D33" s="63" t="s">
        <v>82</v>
      </c>
      <c r="E33" s="59">
        <v>30000</v>
      </c>
      <c r="F33" s="60">
        <v>0</v>
      </c>
      <c r="G33" s="61">
        <f t="shared" si="0"/>
        <v>0</v>
      </c>
    </row>
    <row r="34" spans="2:7" ht="30.25" customHeight="1">
      <c r="B34" s="135"/>
      <c r="C34" s="139"/>
      <c r="D34" s="63"/>
      <c r="E34" s="59">
        <v>0</v>
      </c>
      <c r="F34" s="60">
        <v>0</v>
      </c>
      <c r="G34" s="61">
        <f t="shared" si="0"/>
        <v>0</v>
      </c>
    </row>
    <row r="35" spans="2:7" s="64" customFormat="1" ht="40.25" customHeight="1">
      <c r="B35" s="135"/>
      <c r="C35" s="82" t="s">
        <v>83</v>
      </c>
      <c r="D35" s="83" t="s">
        <v>98</v>
      </c>
      <c r="E35" s="84">
        <v>20000</v>
      </c>
      <c r="F35" s="69">
        <v>2</v>
      </c>
      <c r="G35" s="85">
        <f t="shared" si="0"/>
        <v>40000</v>
      </c>
    </row>
    <row r="36" spans="2:7" s="64" customFormat="1" ht="22.55" customHeight="1">
      <c r="B36" s="135"/>
      <c r="C36" s="140"/>
      <c r="D36" s="141"/>
      <c r="E36" s="141"/>
      <c r="F36" s="141"/>
      <c r="G36" s="142"/>
    </row>
    <row r="37" spans="2:7" ht="36.35" customHeight="1">
      <c r="B37" s="135"/>
      <c r="C37" s="76" t="s">
        <v>23</v>
      </c>
      <c r="D37" s="192" t="s">
        <v>102</v>
      </c>
      <c r="E37" s="193">
        <v>1500</v>
      </c>
      <c r="F37" s="194">
        <v>0</v>
      </c>
      <c r="G37" s="195">
        <f>E37*F37</f>
        <v>0</v>
      </c>
    </row>
    <row r="38" spans="2:7" s="74" customFormat="1" ht="32.6" customHeight="1">
      <c r="B38" s="136"/>
      <c r="C38" s="55" t="s">
        <v>103</v>
      </c>
      <c r="D38" s="22" t="s">
        <v>104</v>
      </c>
      <c r="E38" s="65">
        <v>3500</v>
      </c>
      <c r="F38" s="66">
        <v>0</v>
      </c>
      <c r="G38" s="67">
        <f>E38*F38</f>
        <v>0</v>
      </c>
    </row>
    <row r="39" spans="2:7" s="74" customFormat="1" ht="33.200000000000003" customHeight="1">
      <c r="B39" s="136"/>
      <c r="C39" s="75"/>
      <c r="D39" s="70"/>
      <c r="E39" s="71"/>
      <c r="F39" s="72"/>
      <c r="G39" s="73"/>
    </row>
    <row r="40" spans="2:7" ht="36" customHeight="1" thickBot="1">
      <c r="B40" s="137"/>
      <c r="C40" s="56" t="s">
        <v>27</v>
      </c>
      <c r="D40" s="17" t="str">
        <f>"人民币："&amp;TEXT(ROUND(F40,0),"[dbnum2]")&amp;"圆整"</f>
        <v>人民币：叁拾壹万圆整</v>
      </c>
      <c r="E40" s="57" t="s">
        <v>20</v>
      </c>
      <c r="F40" s="143">
        <f>SUM(G27:G39)</f>
        <v>310000</v>
      </c>
      <c r="G40" s="144"/>
    </row>
    <row r="41" spans="2:7" ht="39.799999999999997" customHeight="1">
      <c r="B41" s="121"/>
      <c r="C41" s="122"/>
      <c r="D41" s="122"/>
      <c r="E41" s="122"/>
      <c r="F41" s="122"/>
      <c r="G41" s="123"/>
    </row>
    <row r="42" spans="2:7" ht="32.25" customHeight="1">
      <c r="B42" s="108" t="s">
        <v>84</v>
      </c>
      <c r="C42" s="109"/>
      <c r="D42" s="68"/>
      <c r="E42" s="110">
        <f>F25+F40</f>
        <v>520000</v>
      </c>
      <c r="F42" s="111"/>
      <c r="G42" s="112"/>
    </row>
    <row r="43" spans="2:7" ht="32.25" customHeight="1">
      <c r="B43" s="108" t="s">
        <v>85</v>
      </c>
      <c r="C43" s="109"/>
      <c r="D43" s="69" t="s">
        <v>86</v>
      </c>
      <c r="E43" s="113">
        <v>0.36</v>
      </c>
      <c r="F43" s="114"/>
      <c r="G43" s="115"/>
    </row>
    <row r="44" spans="2:7" ht="61.55" customHeight="1" thickBot="1">
      <c r="B44" s="116" t="s">
        <v>87</v>
      </c>
      <c r="C44" s="117"/>
      <c r="D44" s="23" t="str">
        <f>"人民币："&amp;TEXT(ROUND(E44,0),"[dbnum2]")&amp;"圆整"</f>
        <v>人民币：壹拾捌万柒仟贰佰圆整</v>
      </c>
      <c r="E44" s="118">
        <f>(F25+SUM(G27:G35))*E43+SUM(G37:G39)</f>
        <v>187200</v>
      </c>
      <c r="F44" s="119"/>
      <c r="G44" s="120"/>
    </row>
    <row r="45" spans="2:7" ht="27.7" customHeight="1">
      <c r="B45" s="106" t="s">
        <v>88</v>
      </c>
      <c r="C45" s="107"/>
      <c r="D45" s="107"/>
      <c r="E45" s="107"/>
      <c r="F45" s="107"/>
      <c r="G45" s="107"/>
    </row>
  </sheetData>
  <protectedRanges>
    <protectedRange sqref="D6:E6 B45" name="区域4"/>
    <protectedRange sqref="D6:E6" name="区域3"/>
    <protectedRange sqref="F27:F35 E43 F37:F39" name="区域1_2" securityDescriptor=""/>
  </protectedRanges>
  <mergeCells count="35">
    <mergeCell ref="D18:G18"/>
    <mergeCell ref="B2:G2"/>
    <mergeCell ref="B3:B6"/>
    <mergeCell ref="E3:G5"/>
    <mergeCell ref="E6:G6"/>
    <mergeCell ref="B8:B25"/>
    <mergeCell ref="D8:G8"/>
    <mergeCell ref="C9:G9"/>
    <mergeCell ref="D10:G10"/>
    <mergeCell ref="D11:G11"/>
    <mergeCell ref="D12:G12"/>
    <mergeCell ref="D13:G13"/>
    <mergeCell ref="D14:G14"/>
    <mergeCell ref="D15:G15"/>
    <mergeCell ref="D16:G16"/>
    <mergeCell ref="D17:G17"/>
    <mergeCell ref="B41:G41"/>
    <mergeCell ref="D19:G19"/>
    <mergeCell ref="D20:G20"/>
    <mergeCell ref="C21:G21"/>
    <mergeCell ref="D22:G22"/>
    <mergeCell ref="D23:G23"/>
    <mergeCell ref="D24:G24"/>
    <mergeCell ref="F25:G25"/>
    <mergeCell ref="B26:B40"/>
    <mergeCell ref="C33:C34"/>
    <mergeCell ref="C36:G36"/>
    <mergeCell ref="F40:G40"/>
    <mergeCell ref="B45:G45"/>
    <mergeCell ref="B42:C42"/>
    <mergeCell ref="E42:G42"/>
    <mergeCell ref="B43:C43"/>
    <mergeCell ref="E43:G43"/>
    <mergeCell ref="B44:C44"/>
    <mergeCell ref="E44:G44"/>
  </mergeCells>
  <phoneticPr fontId="23" type="noConversion"/>
  <dataValidations count="2">
    <dataValidation type="whole" operator="greaterThanOrEqual" allowBlank="1" showInputMessage="1" showErrorMessage="1" promptTitle="大于等于0" prompt="&lt;限制&gt;" sqref="F35 F37:F39" xr:uid="{AFB256A2-907B-452A-AF68-03FED6DCE1FB}">
      <formula1>0</formula1>
    </dataValidation>
    <dataValidation type="whole" allowBlank="1" showInputMessage="1" showErrorMessage="1" promptTitle="只能输入0或1" prompt="&lt;限制&gt;" sqref="F27:F34" xr:uid="{C5236352-4596-45ED-BAD5-12C09CEE380A}">
      <formula1>0</formula1>
      <formula2>1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5"/>
  <sheetViews>
    <sheetView tabSelected="1" view="pageBreakPreview" zoomScaleNormal="100" zoomScaleSheetLayoutView="100" workbookViewId="0">
      <selection activeCell="D21" sqref="D21"/>
    </sheetView>
  </sheetViews>
  <sheetFormatPr defaultColWidth="9" defaultRowHeight="15.05"/>
  <cols>
    <col min="1" max="1" width="3.6640625" style="1" customWidth="1"/>
    <col min="2" max="2" width="10.77734375" style="1" customWidth="1"/>
    <col min="3" max="3" width="17.77734375" style="1" customWidth="1"/>
    <col min="4" max="4" width="132.44140625" style="1" customWidth="1"/>
    <col min="5" max="5" width="12.44140625" style="1" customWidth="1"/>
    <col min="6" max="6" width="10.6640625" style="1" customWidth="1"/>
    <col min="7" max="7" width="18.21875" style="1" customWidth="1"/>
    <col min="8" max="8" width="26.109375" style="1" customWidth="1"/>
    <col min="9" max="9" width="5.109375" style="1" customWidth="1"/>
    <col min="10" max="16384" width="9" style="1"/>
  </cols>
  <sheetData>
    <row r="2" spans="2:8" ht="23.95" customHeight="1">
      <c r="B2" s="175"/>
      <c r="C2" s="176"/>
      <c r="D2" s="176"/>
      <c r="E2" s="176"/>
      <c r="F2" s="176"/>
      <c r="G2" s="176"/>
      <c r="H2" s="177"/>
    </row>
    <row r="3" spans="2:8" ht="33.049999999999997" customHeight="1">
      <c r="B3" s="185" t="s">
        <v>0</v>
      </c>
      <c r="C3" s="190"/>
      <c r="D3" s="178" t="str">
        <f>报价总表!D3</f>
        <v xml:space="preserve">                  Address 地址：北京市海淀区永泰中路25号中关村永泰创新园A201</v>
      </c>
      <c r="E3" s="178"/>
      <c r="F3" s="178"/>
      <c r="G3" s="178"/>
      <c r="H3" s="191" t="s">
        <v>28</v>
      </c>
    </row>
    <row r="4" spans="2:8" ht="26.45" customHeight="1">
      <c r="B4" s="186"/>
      <c r="C4" s="190"/>
      <c r="D4" s="178" t="str">
        <f>报价总表!D4</f>
        <v xml:space="preserve">                 Con 联系人：                        Mob 手机：</v>
      </c>
      <c r="E4" s="178"/>
      <c r="F4" s="178"/>
      <c r="G4" s="178"/>
      <c r="H4" s="191"/>
    </row>
    <row r="5" spans="2:8" ht="22.85" customHeight="1">
      <c r="B5" s="186"/>
      <c r="C5" s="190"/>
      <c r="D5" s="178" t="str">
        <f>报价总表!D5</f>
        <v xml:space="preserve">                 Tel 电话：8610-82746952-801       Fax传真：8610-82746952-805</v>
      </c>
      <c r="E5" s="178"/>
      <c r="F5" s="178"/>
      <c r="G5" s="178"/>
      <c r="H5" s="191"/>
    </row>
    <row r="6" spans="2:8" ht="18.649999999999999" customHeight="1">
      <c r="B6" s="186"/>
      <c r="C6" s="190"/>
      <c r="D6" s="178" t="str">
        <f>报价总表!D6</f>
        <v xml:space="preserve">                 E-Mail：XXX@iufc.cn</v>
      </c>
      <c r="E6" s="178"/>
      <c r="F6" s="178"/>
      <c r="G6" s="178"/>
      <c r="H6" s="2" t="str">
        <f>报价总表!E6</f>
        <v>报价日期:   2019-10-22</v>
      </c>
    </row>
    <row r="7" spans="2:8" ht="17.55">
      <c r="B7" s="179"/>
      <c r="C7" s="180"/>
      <c r="D7" s="180"/>
      <c r="E7" s="180"/>
      <c r="F7" s="180"/>
      <c r="G7" s="180"/>
      <c r="H7" s="181"/>
    </row>
    <row r="8" spans="2:8" ht="20.7">
      <c r="B8" s="41" t="s">
        <v>29</v>
      </c>
      <c r="C8" s="42" t="s">
        <v>30</v>
      </c>
      <c r="D8" s="42" t="s">
        <v>31</v>
      </c>
      <c r="E8" s="42" t="s">
        <v>32</v>
      </c>
      <c r="F8" s="42" t="s">
        <v>33</v>
      </c>
      <c r="G8" s="42" t="s">
        <v>34</v>
      </c>
      <c r="H8" s="43" t="s">
        <v>35</v>
      </c>
    </row>
    <row r="9" spans="2:8" ht="25.05" customHeight="1">
      <c r="B9" s="187"/>
      <c r="C9" s="3" t="s">
        <v>101</v>
      </c>
      <c r="D9" s="4" t="s">
        <v>106</v>
      </c>
      <c r="E9" s="5"/>
      <c r="F9" s="6">
        <v>0</v>
      </c>
      <c r="G9" s="7">
        <v>35000</v>
      </c>
      <c r="H9" s="8">
        <f>F9*G9</f>
        <v>0</v>
      </c>
    </row>
    <row r="10" spans="2:8" ht="25.05" customHeight="1">
      <c r="B10" s="188"/>
      <c r="C10" s="3"/>
      <c r="D10" s="4"/>
      <c r="E10" s="9"/>
      <c r="F10" s="6"/>
      <c r="G10" s="7">
        <v>35000</v>
      </c>
      <c r="H10" s="8"/>
    </row>
    <row r="11" spans="2:8" ht="25.05" customHeight="1">
      <c r="B11" s="188"/>
      <c r="C11" s="10"/>
      <c r="D11" s="4"/>
      <c r="E11" s="9"/>
      <c r="F11" s="6"/>
      <c r="G11" s="7">
        <v>35000</v>
      </c>
      <c r="H11" s="8"/>
    </row>
    <row r="12" spans="2:8" ht="25.05" customHeight="1">
      <c r="B12" s="188"/>
      <c r="C12" s="10"/>
      <c r="D12" s="4"/>
      <c r="E12" s="9"/>
      <c r="F12" s="6"/>
      <c r="G12" s="7">
        <v>35000</v>
      </c>
      <c r="H12" s="8"/>
    </row>
    <row r="13" spans="2:8" ht="25.05" customHeight="1">
      <c r="B13" s="189"/>
      <c r="C13" s="196" t="s">
        <v>36</v>
      </c>
      <c r="D13" s="197" t="s">
        <v>107</v>
      </c>
      <c r="E13" s="5"/>
      <c r="F13" s="11">
        <v>0</v>
      </c>
      <c r="G13" s="7">
        <v>35000</v>
      </c>
      <c r="H13" s="8">
        <f t="shared" ref="H13" si="0">F13*G13</f>
        <v>0</v>
      </c>
    </row>
    <row r="14" spans="2:8" ht="23.8">
      <c r="B14" s="182" t="s">
        <v>37</v>
      </c>
      <c r="C14" s="183"/>
      <c r="D14" s="183"/>
      <c r="E14" s="183"/>
      <c r="F14" s="12">
        <f>SUM(F9:F13)</f>
        <v>0</v>
      </c>
      <c r="G14" s="13">
        <v>30000</v>
      </c>
      <c r="H14" s="14">
        <f t="shared" ref="H14" si="1">F14*G14</f>
        <v>0</v>
      </c>
    </row>
    <row r="15" spans="2:8">
      <c r="B15" s="184" t="s">
        <v>21</v>
      </c>
      <c r="C15" s="107"/>
      <c r="D15" s="107"/>
      <c r="E15" s="107"/>
      <c r="F15" s="107"/>
      <c r="G15" s="107"/>
    </row>
  </sheetData>
  <protectedRanges>
    <protectedRange sqref="B15" name="区域4_1"/>
    <protectedRange sqref="D6:D7" name="区域3_1_8"/>
    <protectedRange sqref="F6:F7" name="区域3_1_2_3"/>
    <protectedRange sqref="D6:D7" name="区域3_1_1_4"/>
    <protectedRange sqref="E6:E7" name="区域3_1_3_3"/>
    <protectedRange sqref="F6:F7" name="区域3_1_4_3"/>
    <protectedRange sqref="G6:G7" name="区域3_1_5_3"/>
  </protectedRanges>
  <mergeCells count="12">
    <mergeCell ref="B7:H7"/>
    <mergeCell ref="B14:E14"/>
    <mergeCell ref="B15:G15"/>
    <mergeCell ref="B3:B6"/>
    <mergeCell ref="B9:B13"/>
    <mergeCell ref="C3:C6"/>
    <mergeCell ref="H3:H5"/>
    <mergeCell ref="B2:H2"/>
    <mergeCell ref="D3:G3"/>
    <mergeCell ref="D4:G4"/>
    <mergeCell ref="D5:G5"/>
    <mergeCell ref="D6:G6"/>
  </mergeCells>
  <phoneticPr fontId="23" type="noConversion"/>
  <pageMargins left="0.69930555555555596" right="0.69930555555555596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报价总表</vt:lpstr>
      <vt:lpstr>ITiMe 敏 捷 运 维 管 理 平 台</vt:lpstr>
      <vt:lpstr>二次开发报价</vt:lpstr>
      <vt:lpstr>报价总表!Print_Area</vt:lpstr>
      <vt:lpstr>二次开发报价!Print_Area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betafox</cp:lastModifiedBy>
  <dcterms:created xsi:type="dcterms:W3CDTF">2012-04-08T15:31:00Z</dcterms:created>
  <dcterms:modified xsi:type="dcterms:W3CDTF">2019-10-22T03:11:01Z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