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90" tabRatio="333"/>
  </bookViews>
  <sheets>
    <sheet name="项目开发&amp;实施成本评估" sheetId="16" r:id="rId1"/>
  </sheets>
  <definedNames>
    <definedName name="_xlnm.Print_Area" localSheetId="0">'项目开发&amp;实施成本评估'!$A$1:$M$35</definedName>
  </definedNames>
  <calcPr calcId="144525" calcCompleted="0" calcOnSave="0" concurrentCalc="0"/>
</workbook>
</file>

<file path=xl/comments1.xml><?xml version="1.0" encoding="utf-8"?>
<comments xmlns="http://schemas.openxmlformats.org/spreadsheetml/2006/main">
  <authors>
    <author>betafox</author>
  </authors>
  <commentList>
    <comment ref="E3" authorId="0">
      <text>
        <r>
          <rPr>
            <b/>
            <sz val="9"/>
            <rFont val="宋体"/>
            <charset val="134"/>
          </rPr>
          <t>betafox:</t>
        </r>
        <r>
          <rPr>
            <sz val="9"/>
            <rFont val="宋体"/>
            <charset val="134"/>
          </rPr>
          <t xml:space="preserve">
每次评估需要填写此纪录！！</t>
        </r>
      </text>
    </comment>
    <comment ref="F3" authorId="0">
      <text>
        <r>
          <rPr>
            <b/>
            <sz val="9"/>
            <rFont val="宋体"/>
            <charset val="134"/>
          </rPr>
          <t>betafox:</t>
        </r>
        <r>
          <rPr>
            <sz val="9"/>
            <rFont val="宋体"/>
            <charset val="134"/>
          </rPr>
          <t xml:space="preserve">
每次评估需要填写此纪录！！</t>
        </r>
      </text>
    </comment>
    <comment ref="G8" authorId="0">
      <text>
        <r>
          <rPr>
            <b/>
            <sz val="9"/>
            <rFont val="宋体"/>
            <charset val="134"/>
          </rPr>
          <t>betafox:</t>
        </r>
        <r>
          <rPr>
            <sz val="9"/>
            <rFont val="宋体"/>
            <charset val="134"/>
          </rPr>
          <t xml:space="preserve">
每项时间不能超过10人天,避免评估粒度太粗！</t>
        </r>
      </text>
    </comment>
    <comment ref="E32" authorId="0">
      <text>
        <r>
          <rPr>
            <b/>
            <sz val="9"/>
            <rFont val="宋体"/>
            <charset val="134"/>
          </rPr>
          <t>betafox:</t>
        </r>
        <r>
          <rPr>
            <sz val="9"/>
            <rFont val="宋体"/>
            <charset val="134"/>
          </rPr>
          <t xml:space="preserve">
1、出差/驻场开发加乘(一般为10%)
2、用户需求波动加乘
-----------------------------
这块需要再细化，暂时先这样！！</t>
        </r>
      </text>
    </comment>
    <comment ref="J33" authorId="0">
      <text>
        <r>
          <rPr>
            <b/>
            <sz val="9"/>
            <rFont val="宋体"/>
            <charset val="134"/>
          </rPr>
          <t>betafox:</t>
        </r>
        <r>
          <rPr>
            <sz val="9"/>
            <rFont val="宋体"/>
            <charset val="134"/>
          </rPr>
          <t xml:space="preserve">
客户明确要求了人月单价的情况，
商务人员对外需提供换算过的“对外工时数”！</t>
        </r>
      </text>
    </comment>
  </commentList>
</comments>
</file>

<file path=xl/sharedStrings.xml><?xml version="1.0" encoding="utf-8"?>
<sst xmlns="http://schemas.openxmlformats.org/spreadsheetml/2006/main" count="91" uniqueCount="73">
  <si>
    <t>内蒙古银行监控系统需求开发&amp;实施成本评估 [内部]</t>
  </si>
  <si>
    <t>机
密
文
件</t>
  </si>
  <si>
    <t>评估记录</t>
  </si>
  <si>
    <t>评估人    ：</t>
  </si>
  <si>
    <t>评估时间：</t>
  </si>
  <si>
    <t>审核人    ：</t>
  </si>
  <si>
    <t>审核时间：</t>
  </si>
  <si>
    <t>序号</t>
  </si>
  <si>
    <t>模块</t>
  </si>
  <si>
    <t>子功能</t>
  </si>
  <si>
    <t>功能细则</t>
  </si>
  <si>
    <t>是否具备</t>
  </si>
  <si>
    <t>合计</t>
  </si>
  <si>
    <t>人月单价
（内部）</t>
  </si>
  <si>
    <t>费用合计</t>
  </si>
  <si>
    <t>需求分析</t>
  </si>
  <si>
    <t>设计开发</t>
  </si>
  <si>
    <t>测试&amp;实施</t>
  </si>
  <si>
    <t>监控区域扩展</t>
  </si>
  <si>
    <t>互联网区域监控</t>
  </si>
  <si>
    <t>在互联网去部署采集模块</t>
  </si>
  <si>
    <t>具备</t>
  </si>
  <si>
    <t>外联区监控</t>
  </si>
  <si>
    <t>在外联去部署采集模块</t>
  </si>
  <si>
    <t>业务监控</t>
  </si>
  <si>
    <t>业务系统监控</t>
  </si>
  <si>
    <t>基于业务视角的监控，以业务视角，梳理每套业务系统涵盖的设备，并分类展现</t>
  </si>
  <si>
    <t>业务监控大屏视图</t>
  </si>
  <si>
    <t>业务系统可视化，专属一张业务大屏视图</t>
  </si>
  <si>
    <t>不具备</t>
  </si>
  <si>
    <t>配置文件备份比对</t>
  </si>
  <si>
    <t>网络设备配置文件</t>
  </si>
  <si>
    <t>操作系统及业务系统配置文件</t>
  </si>
  <si>
    <t>自动备份操作系统制定配置文件，并可以进行不同版本的比对</t>
  </si>
  <si>
    <t>日志监控</t>
  </si>
  <si>
    <t>批量脚本通过syslog将日志输出，监控系统监控</t>
  </si>
  <si>
    <t>有条件具备，需要脚本的日志输出方式是Syslog</t>
  </si>
  <si>
    <t>运维流程</t>
  </si>
  <si>
    <t>咨询服务</t>
  </si>
  <si>
    <t>基于ITIL V4的运维咨询</t>
  </si>
  <si>
    <t>流程平台接口</t>
  </si>
  <si>
    <t>与行里流程系统对接，发送故障信息到流程系统</t>
  </si>
  <si>
    <t>IP地址管理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</si>
  <si>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批量</t>
    </r>
    <r>
      <rPr>
        <sz val="11"/>
        <rFont val="微软雅黑"/>
        <charset val="134"/>
      </rPr>
      <t>看地址是否能够ping，谁在用</t>
    </r>
  </si>
  <si>
    <t>虚拟监控</t>
  </si>
  <si>
    <t>vmware告警信息统一展示</t>
  </si>
  <si>
    <t>中间件监控</t>
  </si>
  <si>
    <t>监控东方通中间件</t>
  </si>
  <si>
    <t>展示</t>
  </si>
  <si>
    <t>大屏</t>
  </si>
  <si>
    <t>领导驾驶舱，资产信息展示。管理（设备、线路），统计展示设备数量型号，通过监控更新，即可手工维护（1. 领导视图，2.分层展示）</t>
  </si>
  <si>
    <t>架构可视化</t>
  </si>
  <si>
    <t>通过拓扑绘制，绘制业务系统架构图</t>
  </si>
  <si>
    <t>关注指标视图</t>
  </si>
  <si>
    <t>展示所有用户关注指标，并以折线展示</t>
  </si>
  <si>
    <t>数据库监控</t>
  </si>
  <si>
    <t>性能统一展示</t>
  </si>
  <si>
    <t>数据库监控面板，增加展示所在服务器性能</t>
  </si>
  <si>
    <t>RAC监控</t>
  </si>
  <si>
    <t>对rac的监控（服务，性能等）；</t>
  </si>
  <si>
    <t>归档日志监控</t>
  </si>
  <si>
    <t>归档日志的监控（归档日志的空间等指标）</t>
  </si>
  <si>
    <t>运维工具</t>
  </si>
  <si>
    <t>数据库运维工具，安全问题，工具独立出来，设置操作权限，不要记录用户名密码等信息，可批量执行sql语句，数据库的监控优化（sql语句没有执行完成）。确认慢sql是哪些。</t>
  </si>
  <si>
    <t>新版本升级</t>
  </si>
  <si>
    <t>升级到7.0</t>
  </si>
  <si>
    <t>总计(内部工时)</t>
  </si>
  <si>
    <t>总计(内部成本)</t>
  </si>
  <si>
    <t>技术加乘系数</t>
  </si>
  <si>
    <t>总计(修正工时)</t>
  </si>
  <si>
    <t>总计(修正成本)</t>
  </si>
  <si>
    <t>总计(对外工时)</t>
  </si>
  <si>
    <t>客户强制人月单价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</si>
</sst>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);[Red]\(#,##0.0\)"/>
    <numFmt numFmtId="177" formatCode="\¥#,##0_);[Red]\(\¥#,##0\)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22"/>
      <color indexed="8"/>
      <name val="微软雅黑"/>
      <charset val="134"/>
    </font>
    <font>
      <b/>
      <sz val="14"/>
      <color indexed="8"/>
      <name val="楷体"/>
      <charset val="134"/>
    </font>
    <font>
      <b/>
      <sz val="14"/>
      <color theme="1"/>
      <name val="方正姚体"/>
      <charset val="134"/>
    </font>
    <font>
      <sz val="12"/>
      <color rgb="FFC00000"/>
      <name val="方正姚体"/>
      <charset val="134"/>
    </font>
    <font>
      <sz val="12"/>
      <color rgb="FF00B0F0"/>
      <name val="宋体"/>
      <charset val="134"/>
      <scheme val="major"/>
    </font>
    <font>
      <b/>
      <sz val="14"/>
      <color theme="1"/>
      <name val="微软雅黑"/>
      <charset val="134"/>
    </font>
    <font>
      <b/>
      <sz val="14"/>
      <name val="微软雅黑"/>
      <charset val="134"/>
    </font>
    <font>
      <b/>
      <sz val="12"/>
      <name val="微软雅黑"/>
      <charset val="134"/>
    </font>
    <font>
      <sz val="11"/>
      <name val="宋体"/>
      <charset val="134"/>
      <scheme val="minor"/>
    </font>
    <font>
      <sz val="12"/>
      <name val="微软雅黑"/>
      <charset val="134"/>
    </font>
    <font>
      <sz val="11"/>
      <name val="Calibri"/>
      <charset val="134"/>
    </font>
    <font>
      <sz val="12"/>
      <color theme="0" tint="-0.249977111117893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30" borderId="4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4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/>
    <xf numFmtId="0" fontId="22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5" fillId="34" borderId="45" applyNumberFormat="0" applyAlignment="0" applyProtection="0">
      <alignment vertical="center"/>
    </xf>
    <xf numFmtId="0" fontId="37" fillId="34" borderId="44" applyNumberFormat="0" applyAlignment="0" applyProtection="0">
      <alignment vertical="center"/>
    </xf>
    <xf numFmtId="0" fontId="26" fillId="17" borderId="4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54">
      <alignment vertical="center"/>
    </xf>
    <xf numFmtId="9" fontId="0" fillId="0" borderId="0" xfId="54" applyNumberFormat="1" applyAlignment="1">
      <alignment horizontal="center" vertical="center"/>
    </xf>
    <xf numFmtId="178" fontId="0" fillId="0" borderId="0" xfId="54" applyNumberFormat="1" applyAlignment="1">
      <alignment horizontal="center" vertical="center"/>
    </xf>
    <xf numFmtId="178" fontId="0" fillId="0" borderId="0" xfId="54" applyNumberFormat="1">
      <alignment vertical="center"/>
    </xf>
    <xf numFmtId="0" fontId="0" fillId="0" borderId="0" xfId="54" applyAlignment="1">
      <alignment horizontal="center" vertical="center"/>
    </xf>
    <xf numFmtId="177" fontId="0" fillId="0" borderId="0" xfId="54" applyNumberFormat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1" fillId="2" borderId="2" xfId="52" applyFont="1" applyFill="1" applyBorder="1" applyAlignment="1">
      <alignment horizontal="center" vertical="center"/>
    </xf>
    <xf numFmtId="0" fontId="2" fillId="3" borderId="3" xfId="52" applyFont="1" applyFill="1" applyBorder="1" applyAlignment="1">
      <alignment horizontal="center" vertical="center" wrapText="1"/>
    </xf>
    <xf numFmtId="0" fontId="2" fillId="4" borderId="4" xfId="52" applyFont="1" applyFill="1" applyBorder="1" applyAlignment="1">
      <alignment horizontal="center" vertical="center" wrapText="1"/>
    </xf>
    <xf numFmtId="0" fontId="3" fillId="0" borderId="4" xfId="54" applyFont="1" applyBorder="1" applyAlignment="1">
      <alignment horizontal="center" vertical="center"/>
    </xf>
    <xf numFmtId="0" fontId="4" fillId="0" borderId="5" xfId="54" applyFont="1" applyBorder="1" applyAlignment="1">
      <alignment vertical="center"/>
    </xf>
    <xf numFmtId="0" fontId="5" fillId="0" borderId="6" xfId="54" applyFont="1" applyBorder="1" applyAlignment="1">
      <alignment vertical="center"/>
    </xf>
    <xf numFmtId="0" fontId="5" fillId="0" borderId="7" xfId="54" applyFont="1" applyBorder="1" applyAlignment="1">
      <alignment vertical="center"/>
    </xf>
    <xf numFmtId="0" fontId="2" fillId="3" borderId="3" xfId="52" applyFont="1" applyFill="1" applyBorder="1" applyAlignment="1">
      <alignment horizontal="center" vertical="center"/>
    </xf>
    <xf numFmtId="0" fontId="2" fillId="4" borderId="8" xfId="52" applyFont="1" applyFill="1" applyBorder="1" applyAlignment="1">
      <alignment horizontal="center" vertical="center" wrapText="1"/>
    </xf>
    <xf numFmtId="0" fontId="3" fillId="0" borderId="8" xfId="54" applyFont="1" applyBorder="1" applyAlignment="1">
      <alignment horizontal="center" vertical="center"/>
    </xf>
    <xf numFmtId="0" fontId="2" fillId="3" borderId="9" xfId="52" applyFont="1" applyFill="1" applyBorder="1" applyAlignment="1">
      <alignment horizontal="center" vertical="center"/>
    </xf>
    <xf numFmtId="0" fontId="2" fillId="4" borderId="10" xfId="52" applyFont="1" applyFill="1" applyBorder="1" applyAlignment="1">
      <alignment horizontal="center" vertical="center" wrapText="1"/>
    </xf>
    <xf numFmtId="0" fontId="3" fillId="0" borderId="10" xfId="54" applyFont="1" applyBorder="1" applyAlignment="1">
      <alignment horizontal="center" vertical="center"/>
    </xf>
    <xf numFmtId="0" fontId="4" fillId="0" borderId="11" xfId="54" applyFont="1" applyBorder="1" applyAlignment="1">
      <alignment vertical="center"/>
    </xf>
    <xf numFmtId="0" fontId="5" fillId="0" borderId="12" xfId="54" applyFont="1" applyBorder="1" applyAlignment="1">
      <alignment vertical="center"/>
    </xf>
    <xf numFmtId="0" fontId="5" fillId="0" borderId="13" xfId="54" applyFont="1" applyBorder="1" applyAlignment="1">
      <alignment vertical="center"/>
    </xf>
    <xf numFmtId="0" fontId="2" fillId="4" borderId="14" xfId="52" applyFont="1" applyFill="1" applyBorder="1" applyAlignment="1">
      <alignment horizontal="center" vertical="center"/>
    </xf>
    <xf numFmtId="0" fontId="2" fillId="4" borderId="0" xfId="52" applyFont="1" applyFill="1" applyBorder="1" applyAlignment="1">
      <alignment horizontal="center" vertical="center"/>
    </xf>
    <xf numFmtId="0" fontId="6" fillId="5" borderId="15" xfId="0" applyFont="1" applyFill="1" applyBorder="1" applyAlignment="1" applyProtection="1">
      <alignment horizontal="center" vertical="center" wrapText="1"/>
    </xf>
    <xf numFmtId="0" fontId="7" fillId="5" borderId="16" xfId="54" applyNumberFormat="1" applyFont="1" applyFill="1" applyBorder="1" applyAlignment="1">
      <alignment horizontal="center" vertical="center" wrapText="1"/>
    </xf>
    <xf numFmtId="0" fontId="7" fillId="5" borderId="17" xfId="54" applyNumberFormat="1" applyFont="1" applyFill="1" applyBorder="1" applyAlignment="1">
      <alignment horizontal="center" vertical="center" wrapText="1"/>
    </xf>
    <xf numFmtId="9" fontId="7" fillId="5" borderId="17" xfId="54" applyNumberFormat="1" applyFont="1" applyFill="1" applyBorder="1" applyAlignment="1">
      <alignment horizontal="center" vertical="center" wrapText="1"/>
    </xf>
    <xf numFmtId="178" fontId="7" fillId="5" borderId="18" xfId="54" applyNumberFormat="1" applyFont="1" applyFill="1" applyBorder="1" applyAlignment="1">
      <alignment horizontal="center" vertical="center" wrapText="1"/>
    </xf>
    <xf numFmtId="178" fontId="7" fillId="5" borderId="19" xfId="54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 applyProtection="1">
      <alignment horizontal="center" vertical="center" wrapText="1"/>
    </xf>
    <xf numFmtId="0" fontId="7" fillId="5" borderId="21" xfId="54" applyNumberFormat="1" applyFont="1" applyFill="1" applyBorder="1" applyAlignment="1">
      <alignment horizontal="center" vertical="center" wrapText="1"/>
    </xf>
    <xf numFmtId="0" fontId="7" fillId="5" borderId="8" xfId="54" applyNumberFormat="1" applyFont="1" applyFill="1" applyBorder="1" applyAlignment="1">
      <alignment horizontal="center" vertical="center" wrapText="1"/>
    </xf>
    <xf numFmtId="9" fontId="7" fillId="5" borderId="8" xfId="54" applyNumberFormat="1" applyFont="1" applyFill="1" applyBorder="1" applyAlignment="1">
      <alignment horizontal="center" vertical="center" wrapText="1"/>
    </xf>
    <xf numFmtId="178" fontId="7" fillId="5" borderId="4" xfId="54" applyNumberFormat="1" applyFont="1" applyFill="1" applyBorder="1" applyAlignment="1">
      <alignment horizontal="center" vertical="center" wrapText="1"/>
    </xf>
    <xf numFmtId="0" fontId="0" fillId="0" borderId="5" xfId="54" applyBorder="1">
      <alignment vertical="center"/>
    </xf>
    <xf numFmtId="0" fontId="6" fillId="5" borderId="5" xfId="0" applyFont="1" applyFill="1" applyBorder="1" applyAlignment="1" applyProtection="1">
      <alignment horizontal="center" vertical="center" wrapText="1"/>
    </xf>
    <xf numFmtId="178" fontId="8" fillId="0" borderId="5" xfId="5" applyNumberFormat="1" applyFont="1" applyFill="1" applyBorder="1" applyAlignment="1">
      <alignment horizontal="center" vertical="center" wrapText="1"/>
    </xf>
    <xf numFmtId="0" fontId="9" fillId="0" borderId="5" xfId="54" applyFont="1" applyBorder="1" applyAlignment="1">
      <alignment horizontal="left" vertical="center" wrapText="1"/>
    </xf>
    <xf numFmtId="9" fontId="0" fillId="6" borderId="5" xfId="54" applyNumberFormat="1" applyFont="1" applyFill="1" applyBorder="1" applyAlignment="1">
      <alignment horizontal="center" vertical="center" wrapText="1"/>
    </xf>
    <xf numFmtId="178" fontId="10" fillId="0" borderId="5" xfId="5" applyNumberFormat="1" applyFont="1" applyBorder="1" applyAlignment="1">
      <alignment horizontal="center" vertical="center" wrapText="1"/>
    </xf>
    <xf numFmtId="178" fontId="10" fillId="0" borderId="5" xfId="5" applyNumberFormat="1" applyFont="1" applyFill="1" applyBorder="1" applyAlignment="1">
      <alignment horizontal="center" vertical="center" wrapText="1"/>
    </xf>
    <xf numFmtId="9" fontId="0" fillId="7" borderId="5" xfId="54" applyNumberFormat="1" applyFont="1" applyFill="1" applyBorder="1" applyAlignment="1">
      <alignment horizontal="center" vertical="center" wrapText="1"/>
    </xf>
    <xf numFmtId="0" fontId="9" fillId="0" borderId="5" xfId="54" applyFont="1" applyBorder="1" applyAlignment="1">
      <alignment vertical="center" wrapText="1"/>
    </xf>
    <xf numFmtId="0" fontId="11" fillId="0" borderId="5" xfId="0" applyFont="1" applyBorder="1" applyAlignment="1">
      <alignment horizontal="justify" vertical="center"/>
    </xf>
    <xf numFmtId="0" fontId="6" fillId="5" borderId="22" xfId="0" applyFont="1" applyFill="1" applyBorder="1" applyAlignment="1" applyProtection="1">
      <alignment horizontal="center" vertical="center" wrapText="1"/>
    </xf>
    <xf numFmtId="178" fontId="8" fillId="0" borderId="22" xfId="5" applyNumberFormat="1" applyFont="1" applyFill="1" applyBorder="1" applyAlignment="1">
      <alignment horizontal="center" vertical="center" wrapText="1"/>
    </xf>
    <xf numFmtId="0" fontId="9" fillId="0" borderId="22" xfId="54" applyFont="1" applyBorder="1" applyAlignment="1">
      <alignment horizontal="left" vertical="center" wrapText="1"/>
    </xf>
    <xf numFmtId="0" fontId="9" fillId="0" borderId="23" xfId="54" applyFont="1" applyBorder="1" applyAlignment="1">
      <alignment horizontal="left" vertical="center" wrapText="1"/>
    </xf>
    <xf numFmtId="178" fontId="10" fillId="0" borderId="22" xfId="5" applyNumberFormat="1" applyFont="1" applyBorder="1" applyAlignment="1">
      <alignment horizontal="center" vertical="center" wrapText="1"/>
    </xf>
    <xf numFmtId="178" fontId="10" fillId="0" borderId="23" xfId="5" applyNumberFormat="1" applyFont="1" applyBorder="1" applyAlignment="1">
      <alignment horizontal="center" vertical="center" wrapText="1"/>
    </xf>
    <xf numFmtId="0" fontId="6" fillId="8" borderId="24" xfId="0" applyNumberFormat="1" applyFont="1" applyFill="1" applyBorder="1" applyAlignment="1" applyProtection="1">
      <alignment horizontal="center" vertical="center" wrapText="1"/>
    </xf>
    <xf numFmtId="0" fontId="6" fillId="8" borderId="22" xfId="0" applyNumberFormat="1" applyFont="1" applyFill="1" applyBorder="1" applyAlignment="1" applyProtection="1">
      <alignment horizontal="center" vertical="center" wrapText="1"/>
    </xf>
    <xf numFmtId="0" fontId="6" fillId="8" borderId="23" xfId="0" applyNumberFormat="1" applyFont="1" applyFill="1" applyBorder="1" applyAlignment="1" applyProtection="1">
      <alignment horizontal="center" vertical="center" wrapText="1"/>
    </xf>
    <xf numFmtId="0" fontId="10" fillId="8" borderId="25" xfId="5" applyNumberFormat="1" applyFont="1" applyFill="1" applyBorder="1" applyAlignment="1">
      <alignment horizontal="right" vertical="center" wrapText="1"/>
    </xf>
    <xf numFmtId="0" fontId="10" fillId="8" borderId="22" xfId="5" applyNumberFormat="1" applyFont="1" applyFill="1" applyBorder="1" applyAlignment="1">
      <alignment horizontal="right" vertical="center" wrapText="1"/>
    </xf>
    <xf numFmtId="0" fontId="10" fillId="8" borderId="23" xfId="5" applyNumberFormat="1" applyFont="1" applyFill="1" applyBorder="1" applyAlignment="1">
      <alignment horizontal="right" vertical="center" wrapText="1"/>
    </xf>
    <xf numFmtId="0" fontId="6" fillId="4" borderId="2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26" xfId="0" applyNumberFormat="1" applyFont="1" applyFill="1" applyBorder="1" applyAlignment="1" applyProtection="1">
      <alignment vertical="center" wrapText="1"/>
    </xf>
    <xf numFmtId="0" fontId="6" fillId="4" borderId="7" xfId="0" applyNumberFormat="1" applyFont="1" applyFill="1" applyBorder="1" applyAlignment="1" applyProtection="1">
      <alignment vertical="center" wrapText="1"/>
    </xf>
    <xf numFmtId="0" fontId="6" fillId="4" borderId="27" xfId="0" applyNumberFormat="1" applyFont="1" applyFill="1" applyBorder="1" applyAlignment="1" applyProtection="1">
      <alignment vertical="center" wrapText="1"/>
    </xf>
    <xf numFmtId="0" fontId="8" fillId="4" borderId="5" xfId="5" applyNumberFormat="1" applyFont="1" applyFill="1" applyBorder="1" applyAlignment="1">
      <alignment horizontal="right" vertical="center" wrapText="1"/>
    </xf>
    <xf numFmtId="9" fontId="8" fillId="4" borderId="5" xfId="5" applyNumberFormat="1" applyFont="1" applyFill="1" applyBorder="1" applyAlignment="1">
      <alignment horizontal="center" vertical="center" wrapText="1"/>
    </xf>
    <xf numFmtId="0" fontId="8" fillId="5" borderId="5" xfId="5" applyNumberFormat="1" applyFont="1" applyFill="1" applyBorder="1" applyAlignment="1">
      <alignment horizontal="right" vertical="center" wrapText="1"/>
    </xf>
    <xf numFmtId="0" fontId="6" fillId="4" borderId="27" xfId="0" applyNumberFormat="1" applyFont="1" applyFill="1" applyBorder="1" applyAlignment="1" applyProtection="1">
      <alignment horizontal="center" vertical="center" wrapText="1"/>
    </xf>
    <xf numFmtId="0" fontId="12" fillId="0" borderId="28" xfId="53" applyNumberFormat="1" applyFont="1" applyFill="1" applyBorder="1" applyAlignment="1">
      <alignment vertical="center"/>
    </xf>
    <xf numFmtId="0" fontId="12" fillId="0" borderId="13" xfId="53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" fillId="2" borderId="29" xfId="52" applyFont="1" applyFill="1" applyBorder="1" applyAlignment="1">
      <alignment horizontal="center" vertical="center"/>
    </xf>
    <xf numFmtId="0" fontId="5" fillId="0" borderId="30" xfId="54" applyFont="1" applyBorder="1" applyAlignment="1">
      <alignment vertical="center"/>
    </xf>
    <xf numFmtId="0" fontId="5" fillId="0" borderId="31" xfId="54" applyFont="1" applyBorder="1" applyAlignment="1">
      <alignment vertical="center"/>
    </xf>
    <xf numFmtId="0" fontId="2" fillId="4" borderId="32" xfId="52" applyFont="1" applyFill="1" applyBorder="1" applyAlignment="1">
      <alignment horizontal="center" vertical="center"/>
    </xf>
    <xf numFmtId="178" fontId="7" fillId="5" borderId="17" xfId="54" applyNumberFormat="1" applyFont="1" applyFill="1" applyBorder="1" applyAlignment="1">
      <alignment horizontal="center" vertical="center" wrapText="1"/>
    </xf>
    <xf numFmtId="177" fontId="7" fillId="5" borderId="33" xfId="54" applyNumberFormat="1" applyFont="1" applyFill="1" applyBorder="1" applyAlignment="1">
      <alignment horizontal="center" vertical="center" wrapText="1"/>
    </xf>
    <xf numFmtId="178" fontId="7" fillId="5" borderId="8" xfId="54" applyNumberFormat="1" applyFont="1" applyFill="1" applyBorder="1" applyAlignment="1">
      <alignment horizontal="center" vertical="center" wrapText="1"/>
    </xf>
    <xf numFmtId="177" fontId="7" fillId="5" borderId="34" xfId="54" applyNumberFormat="1" applyFont="1" applyFill="1" applyBorder="1" applyAlignment="1">
      <alignment horizontal="center" vertical="center" wrapText="1"/>
    </xf>
    <xf numFmtId="177" fontId="14" fillId="0" borderId="5" xfId="53" applyNumberFormat="1" applyFont="1" applyFill="1" applyBorder="1" applyAlignment="1">
      <alignment horizontal="center" vertical="center"/>
    </xf>
    <xf numFmtId="178" fontId="10" fillId="0" borderId="35" xfId="5" applyNumberFormat="1" applyFont="1" applyBorder="1" applyAlignment="1">
      <alignment horizontal="center" vertical="center" wrapText="1"/>
    </xf>
    <xf numFmtId="178" fontId="10" fillId="8" borderId="35" xfId="5" applyNumberFormat="1" applyFont="1" applyFill="1" applyBorder="1" applyAlignment="1">
      <alignment horizontal="center" vertical="center" wrapText="1"/>
    </xf>
    <xf numFmtId="0" fontId="10" fillId="8" borderId="35" xfId="5" applyNumberFormat="1" applyFont="1" applyFill="1" applyBorder="1" applyAlignment="1">
      <alignment horizontal="right" vertical="center" wrapText="1"/>
    </xf>
    <xf numFmtId="177" fontId="14" fillId="8" borderId="36" xfId="53" applyNumberFormat="1" applyFont="1" applyFill="1" applyBorder="1" applyAlignment="1">
      <alignment horizontal="center" vertical="center"/>
    </xf>
    <xf numFmtId="0" fontId="6" fillId="4" borderId="30" xfId="0" applyNumberFormat="1" applyFont="1" applyFill="1" applyBorder="1" applyAlignment="1" applyProtection="1">
      <alignment horizontal="center" vertical="center" wrapText="1"/>
    </xf>
    <xf numFmtId="176" fontId="10" fillId="4" borderId="5" xfId="5" applyNumberFormat="1" applyFont="1" applyFill="1" applyBorder="1" applyAlignment="1">
      <alignment horizontal="center" vertical="center" wrapText="1"/>
    </xf>
    <xf numFmtId="177" fontId="15" fillId="4" borderId="37" xfId="53" applyNumberFormat="1" applyFont="1" applyFill="1" applyBorder="1" applyAlignment="1">
      <alignment horizontal="center" vertical="center"/>
    </xf>
    <xf numFmtId="177" fontId="14" fillId="4" borderId="37" xfId="53" applyNumberFormat="1" applyFont="1" applyFill="1" applyBorder="1" applyAlignment="1">
      <alignment horizontal="center" vertical="center"/>
    </xf>
    <xf numFmtId="0" fontId="12" fillId="0" borderId="31" xfId="53" applyNumberFormat="1" applyFont="1" applyFill="1" applyBorder="1" applyAlignment="1">
      <alignment vertical="center"/>
    </xf>
    <xf numFmtId="0" fontId="7" fillId="5" borderId="16" xfId="54" applyNumberFormat="1" applyFont="1" applyFill="1" applyBorder="1" applyAlignment="1" quotePrefix="1">
      <alignment horizontal="center" vertical="center" wrapText="1"/>
    </xf>
    <xf numFmtId="0" fontId="7" fillId="5" borderId="17" xfId="54" applyNumberFormat="1" applyFont="1" applyFill="1" applyBorder="1" applyAlignment="1" quotePrefix="1">
      <alignment horizontal="center" vertical="center" wrapText="1"/>
    </xf>
    <xf numFmtId="178" fontId="7" fillId="5" borderId="17" xfId="54" applyNumberFormat="1" applyFont="1" applyFill="1" applyBorder="1" applyAlignment="1" quotePrefix="1">
      <alignment horizontal="center" vertical="center" wrapText="1"/>
    </xf>
    <xf numFmtId="177" fontId="7" fillId="5" borderId="33" xfId="54" applyNumberFormat="1" applyFont="1" applyFill="1" applyBorder="1" applyAlignment="1" quotePrefix="1">
      <alignment horizontal="center" vertical="center" wrapText="1"/>
    </xf>
    <xf numFmtId="178" fontId="7" fillId="5" borderId="4" xfId="54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7" xfId="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topLeftCell="E24" workbookViewId="0">
      <selection activeCell="I30" sqref="I30"/>
    </sheetView>
  </sheetViews>
  <sheetFormatPr defaultColWidth="9" defaultRowHeight="13.5"/>
  <cols>
    <col min="1" max="1" width="3.66371681415929" style="1" customWidth="1"/>
    <col min="2" max="2" width="6.7787610619469" style="1" customWidth="1"/>
    <col min="3" max="3" width="28.1061946902655" style="1" customWidth="1"/>
    <col min="4" max="4" width="29.2212389380531" style="1" customWidth="1"/>
    <col min="5" max="5" width="40.1592920353982" style="1" customWidth="1"/>
    <col min="6" max="6" width="14" style="2" customWidth="1"/>
    <col min="7" max="7" width="12.4424778761062" style="3" customWidth="1"/>
    <col min="8" max="8" width="11.8849557522124" style="3" customWidth="1"/>
    <col min="9" max="9" width="13.2212389380531" style="3" customWidth="1"/>
    <col min="10" max="10" width="9.88495575221239" style="4" customWidth="1"/>
    <col min="11" max="11" width="15" style="5" customWidth="1"/>
    <col min="12" max="12" width="16.7787610619469" style="6" customWidth="1"/>
    <col min="13" max="13" width="7.10619469026549" style="1" customWidth="1"/>
    <col min="14" max="16384" width="9" style="1"/>
  </cols>
  <sheetData>
    <row r="1" ht="21.3" customHeight="1"/>
    <row r="2" ht="53.25" customHeight="1" spans="2:12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71"/>
    </row>
    <row r="3" ht="21" customHeight="1" spans="2:12">
      <c r="B3" s="9" t="s">
        <v>1</v>
      </c>
      <c r="C3" s="10"/>
      <c r="D3" s="11" t="s">
        <v>2</v>
      </c>
      <c r="E3" s="12" t="s">
        <v>3</v>
      </c>
      <c r="F3" s="13"/>
      <c r="G3" s="14"/>
      <c r="H3" s="14"/>
      <c r="I3" s="14"/>
      <c r="J3" s="14"/>
      <c r="K3" s="14"/>
      <c r="L3" s="72"/>
    </row>
    <row r="4" ht="20.35" customHeight="1" spans="2:12">
      <c r="B4" s="15"/>
      <c r="C4" s="16"/>
      <c r="D4" s="17"/>
      <c r="E4" s="12" t="s">
        <v>4</v>
      </c>
      <c r="F4" s="13"/>
      <c r="G4" s="14"/>
      <c r="H4" s="14"/>
      <c r="I4" s="14"/>
      <c r="J4" s="14"/>
      <c r="K4" s="14"/>
      <c r="L4" s="72"/>
    </row>
    <row r="5" ht="21.6" customHeight="1" spans="2:12">
      <c r="B5" s="15"/>
      <c r="C5" s="16"/>
      <c r="D5" s="17"/>
      <c r="E5" s="12" t="s">
        <v>5</v>
      </c>
      <c r="F5" s="13"/>
      <c r="G5" s="14"/>
      <c r="H5" s="14"/>
      <c r="I5" s="14"/>
      <c r="J5" s="14"/>
      <c r="K5" s="14"/>
      <c r="L5" s="72"/>
    </row>
    <row r="6" ht="19.9" customHeight="1" spans="2:12">
      <c r="B6" s="18"/>
      <c r="C6" s="19"/>
      <c r="D6" s="20"/>
      <c r="E6" s="21" t="s">
        <v>6</v>
      </c>
      <c r="F6" s="22"/>
      <c r="G6" s="23"/>
      <c r="H6" s="23"/>
      <c r="I6" s="23"/>
      <c r="J6" s="23"/>
      <c r="K6" s="23"/>
      <c r="L6" s="73"/>
    </row>
    <row r="7" ht="25.2" customHeight="1" spans="2:12">
      <c r="B7" s="24"/>
      <c r="C7" s="25"/>
      <c r="D7" s="25"/>
      <c r="E7" s="25"/>
      <c r="F7" s="25"/>
      <c r="G7" s="25"/>
      <c r="H7" s="25"/>
      <c r="I7" s="25"/>
      <c r="J7" s="25"/>
      <c r="K7" s="25"/>
      <c r="L7" s="74"/>
    </row>
    <row r="8" ht="34.75" customHeight="1" spans="2:12">
      <c r="B8" s="26" t="s">
        <v>7</v>
      </c>
      <c r="C8" s="89" t="s">
        <v>8</v>
      </c>
      <c r="D8" s="90" t="s">
        <v>9</v>
      </c>
      <c r="E8" s="90" t="s">
        <v>10</v>
      </c>
      <c r="F8" s="29" t="s">
        <v>11</v>
      </c>
      <c r="G8" s="30">
        <v>0</v>
      </c>
      <c r="H8" s="31"/>
      <c r="I8" s="31"/>
      <c r="J8" s="91" t="s">
        <v>12</v>
      </c>
      <c r="K8" s="90" t="s">
        <v>13</v>
      </c>
      <c r="L8" s="92" t="s">
        <v>14</v>
      </c>
    </row>
    <row r="9" ht="34.75" customHeight="1" spans="2:12">
      <c r="B9" s="32"/>
      <c r="C9" s="33"/>
      <c r="D9" s="34"/>
      <c r="E9" s="34"/>
      <c r="F9" s="35"/>
      <c r="G9" s="93" t="s">
        <v>15</v>
      </c>
      <c r="H9" s="93" t="s">
        <v>16</v>
      </c>
      <c r="I9" s="93" t="s">
        <v>17</v>
      </c>
      <c r="J9" s="77"/>
      <c r="K9" s="34"/>
      <c r="L9" s="78"/>
    </row>
    <row r="10" ht="43.2" customHeight="1" spans="1:12">
      <c r="A10" s="37"/>
      <c r="B10" s="38">
        <v>1</v>
      </c>
      <c r="C10" s="39" t="s">
        <v>18</v>
      </c>
      <c r="D10" s="40" t="s">
        <v>19</v>
      </c>
      <c r="E10" s="40" t="s">
        <v>20</v>
      </c>
      <c r="F10" s="41" t="s">
        <v>21</v>
      </c>
      <c r="G10" s="42">
        <v>1</v>
      </c>
      <c r="H10" s="42">
        <v>0</v>
      </c>
      <c r="I10" s="42">
        <v>1</v>
      </c>
      <c r="J10" s="42">
        <f t="shared" ref="J10:J17" si="0">SUM(G10:I10)</f>
        <v>2</v>
      </c>
      <c r="K10" s="79">
        <v>30800</v>
      </c>
      <c r="L10" s="79">
        <f t="shared" ref="L10:L17" si="1">J10*K10/22</f>
        <v>2800</v>
      </c>
    </row>
    <row r="11" ht="43.2" customHeight="1" spans="1:12">
      <c r="A11" s="37"/>
      <c r="B11" s="38">
        <v>2</v>
      </c>
      <c r="C11" s="39"/>
      <c r="D11" s="40" t="s">
        <v>22</v>
      </c>
      <c r="E11" s="40" t="s">
        <v>23</v>
      </c>
      <c r="F11" s="41" t="s">
        <v>21</v>
      </c>
      <c r="G11" s="43">
        <v>1</v>
      </c>
      <c r="H11" s="43">
        <v>0</v>
      </c>
      <c r="I11" s="43">
        <v>1</v>
      </c>
      <c r="J11" s="42">
        <f t="shared" si="0"/>
        <v>2</v>
      </c>
      <c r="K11" s="79">
        <v>30800</v>
      </c>
      <c r="L11" s="79">
        <f t="shared" si="1"/>
        <v>2800</v>
      </c>
    </row>
    <row r="12" ht="43.2" customHeight="1" spans="1:12">
      <c r="A12" s="37"/>
      <c r="B12" s="38">
        <v>4</v>
      </c>
      <c r="C12" s="39" t="s">
        <v>24</v>
      </c>
      <c r="D12" s="40" t="s">
        <v>25</v>
      </c>
      <c r="E12" s="40" t="s">
        <v>26</v>
      </c>
      <c r="F12" s="41" t="s">
        <v>21</v>
      </c>
      <c r="G12" s="42">
        <v>0</v>
      </c>
      <c r="H12" s="42">
        <v>0</v>
      </c>
      <c r="I12" s="42">
        <v>0</v>
      </c>
      <c r="J12" s="42">
        <f t="shared" si="0"/>
        <v>0</v>
      </c>
      <c r="K12" s="79">
        <v>30800</v>
      </c>
      <c r="L12" s="79">
        <f t="shared" si="1"/>
        <v>0</v>
      </c>
    </row>
    <row r="13" ht="43.2" customHeight="1" spans="1:12">
      <c r="A13" s="37"/>
      <c r="B13" s="38">
        <v>5</v>
      </c>
      <c r="C13" s="39"/>
      <c r="D13" s="40" t="s">
        <v>27</v>
      </c>
      <c r="E13" s="40" t="s">
        <v>28</v>
      </c>
      <c r="F13" s="44" t="s">
        <v>29</v>
      </c>
      <c r="G13" s="42">
        <v>1</v>
      </c>
      <c r="H13" s="42">
        <v>5</v>
      </c>
      <c r="I13" s="42">
        <v>1</v>
      </c>
      <c r="J13" s="42">
        <f t="shared" si="0"/>
        <v>7</v>
      </c>
      <c r="K13" s="79">
        <v>30800</v>
      </c>
      <c r="L13" s="79">
        <f t="shared" si="1"/>
        <v>9800</v>
      </c>
    </row>
    <row r="14" ht="43.2" customHeight="1" spans="1:12">
      <c r="A14" s="37"/>
      <c r="B14" s="38">
        <v>7</v>
      </c>
      <c r="C14" s="39" t="s">
        <v>30</v>
      </c>
      <c r="D14" s="45" t="s">
        <v>31</v>
      </c>
      <c r="E14" s="40"/>
      <c r="F14" s="41" t="s">
        <v>21</v>
      </c>
      <c r="G14" s="42">
        <v>0</v>
      </c>
      <c r="H14" s="42">
        <v>0</v>
      </c>
      <c r="I14" s="42">
        <v>0</v>
      </c>
      <c r="J14" s="42">
        <f t="shared" si="0"/>
        <v>0</v>
      </c>
      <c r="K14" s="79">
        <v>30800</v>
      </c>
      <c r="L14" s="79">
        <f t="shared" si="1"/>
        <v>0</v>
      </c>
    </row>
    <row r="15" ht="43.2" customHeight="1" spans="1:12">
      <c r="A15" s="37"/>
      <c r="B15" s="38">
        <v>8</v>
      </c>
      <c r="C15" s="39"/>
      <c r="D15" s="45" t="s">
        <v>32</v>
      </c>
      <c r="E15" s="40" t="s">
        <v>33</v>
      </c>
      <c r="F15" s="44" t="s">
        <v>29</v>
      </c>
      <c r="G15" s="42">
        <v>2</v>
      </c>
      <c r="H15" s="42">
        <v>10</v>
      </c>
      <c r="I15" s="42">
        <v>1</v>
      </c>
      <c r="J15" s="42">
        <f t="shared" si="0"/>
        <v>13</v>
      </c>
      <c r="K15" s="79">
        <v>30800</v>
      </c>
      <c r="L15" s="79">
        <f t="shared" si="1"/>
        <v>18200</v>
      </c>
    </row>
    <row r="16" ht="43.2" customHeight="1" spans="1:12">
      <c r="A16" s="37"/>
      <c r="B16" s="38">
        <v>10</v>
      </c>
      <c r="C16" s="39" t="s">
        <v>34</v>
      </c>
      <c r="D16" s="40" t="s">
        <v>34</v>
      </c>
      <c r="E16" s="40" t="s">
        <v>35</v>
      </c>
      <c r="F16" s="44" t="s">
        <v>36</v>
      </c>
      <c r="G16" s="42">
        <v>0</v>
      </c>
      <c r="H16" s="42">
        <v>0</v>
      </c>
      <c r="I16" s="42">
        <v>5</v>
      </c>
      <c r="J16" s="42">
        <f t="shared" si="0"/>
        <v>5</v>
      </c>
      <c r="K16" s="79">
        <v>30800</v>
      </c>
      <c r="L16" s="79">
        <f t="shared" si="1"/>
        <v>7000</v>
      </c>
    </row>
    <row r="17" ht="43.2" customHeight="1" spans="1:12">
      <c r="A17" s="37"/>
      <c r="B17" s="38">
        <v>11</v>
      </c>
      <c r="C17" s="39" t="s">
        <v>37</v>
      </c>
      <c r="D17" s="40" t="s">
        <v>38</v>
      </c>
      <c r="E17" s="40" t="s">
        <v>39</v>
      </c>
      <c r="F17" s="44" t="s">
        <v>29</v>
      </c>
      <c r="G17" s="42">
        <v>10</v>
      </c>
      <c r="H17" s="42">
        <v>10</v>
      </c>
      <c r="I17" s="42">
        <v>10</v>
      </c>
      <c r="J17" s="42">
        <f t="shared" si="0"/>
        <v>30</v>
      </c>
      <c r="K17" s="79">
        <v>30800</v>
      </c>
      <c r="L17" s="79">
        <f t="shared" si="1"/>
        <v>42000</v>
      </c>
    </row>
    <row r="18" ht="43.2" customHeight="1" spans="1:12">
      <c r="A18" s="37"/>
      <c r="B18" s="38">
        <v>12</v>
      </c>
      <c r="C18" s="39"/>
      <c r="D18" s="40" t="s">
        <v>40</v>
      </c>
      <c r="E18" s="40" t="s">
        <v>41</v>
      </c>
      <c r="F18" s="44" t="s">
        <v>29</v>
      </c>
      <c r="G18" s="42">
        <v>1</v>
      </c>
      <c r="H18" s="42">
        <v>10</v>
      </c>
      <c r="I18" s="42">
        <v>5</v>
      </c>
      <c r="J18" s="42">
        <f t="shared" ref="J18:J29" si="2">SUM(G18:I18)</f>
        <v>16</v>
      </c>
      <c r="K18" s="79">
        <v>30800</v>
      </c>
      <c r="L18" s="79">
        <f t="shared" ref="L18:L29" si="3">J18*K18/22</f>
        <v>22400</v>
      </c>
    </row>
    <row r="19" ht="43.2" customHeight="1" spans="1:12">
      <c r="A19" s="37"/>
      <c r="B19" s="38">
        <v>13</v>
      </c>
      <c r="C19" s="39" t="s">
        <v>42</v>
      </c>
      <c r="D19" s="40"/>
      <c r="E19" s="46" t="s">
        <v>43</v>
      </c>
      <c r="F19" s="41" t="s">
        <v>21</v>
      </c>
      <c r="G19" s="42">
        <v>0</v>
      </c>
      <c r="H19" s="42">
        <v>0</v>
      </c>
      <c r="I19" s="42">
        <v>1</v>
      </c>
      <c r="J19" s="42">
        <f t="shared" si="2"/>
        <v>1</v>
      </c>
      <c r="K19" s="79">
        <v>30800</v>
      </c>
      <c r="L19" s="79">
        <f t="shared" si="3"/>
        <v>1400</v>
      </c>
    </row>
    <row r="20" ht="43.2" customHeight="1" spans="1:12">
      <c r="A20" s="37"/>
      <c r="B20" s="38">
        <v>14</v>
      </c>
      <c r="C20" s="39" t="s">
        <v>44</v>
      </c>
      <c r="D20" s="40"/>
      <c r="E20" s="40" t="s">
        <v>45</v>
      </c>
      <c r="F20" s="41" t="s">
        <v>21</v>
      </c>
      <c r="G20" s="42">
        <v>0</v>
      </c>
      <c r="H20" s="42">
        <v>0</v>
      </c>
      <c r="I20" s="42">
        <v>1</v>
      </c>
      <c r="J20" s="42">
        <f t="shared" si="2"/>
        <v>1</v>
      </c>
      <c r="K20" s="79">
        <v>30800</v>
      </c>
      <c r="L20" s="79">
        <f t="shared" si="3"/>
        <v>1400</v>
      </c>
    </row>
    <row r="21" ht="43.2" customHeight="1" spans="1:12">
      <c r="A21" s="37"/>
      <c r="B21" s="38">
        <v>15</v>
      </c>
      <c r="C21" s="39" t="s">
        <v>46</v>
      </c>
      <c r="D21" s="40"/>
      <c r="E21" s="40" t="s">
        <v>47</v>
      </c>
      <c r="F21" s="41" t="s">
        <v>21</v>
      </c>
      <c r="G21" s="42">
        <v>0</v>
      </c>
      <c r="H21" s="42">
        <v>0</v>
      </c>
      <c r="I21" s="42">
        <v>1</v>
      </c>
      <c r="J21" s="42">
        <f t="shared" si="2"/>
        <v>1</v>
      </c>
      <c r="K21" s="79">
        <v>30800</v>
      </c>
      <c r="L21" s="79">
        <f t="shared" si="3"/>
        <v>1400</v>
      </c>
    </row>
    <row r="22" ht="43.2" customHeight="1" spans="1:12">
      <c r="A22" s="37"/>
      <c r="B22" s="38">
        <v>16</v>
      </c>
      <c r="C22" s="39" t="s">
        <v>48</v>
      </c>
      <c r="D22" s="40" t="s">
        <v>49</v>
      </c>
      <c r="E22" s="40" t="s">
        <v>50</v>
      </c>
      <c r="F22" s="44" t="s">
        <v>29</v>
      </c>
      <c r="G22" s="42">
        <v>10</v>
      </c>
      <c r="H22" s="42">
        <v>10</v>
      </c>
      <c r="I22" s="42">
        <v>5</v>
      </c>
      <c r="J22" s="42">
        <f t="shared" si="2"/>
        <v>25</v>
      </c>
      <c r="K22" s="79">
        <v>30800</v>
      </c>
      <c r="L22" s="79">
        <f t="shared" si="3"/>
        <v>35000</v>
      </c>
    </row>
    <row r="23" ht="43.2" customHeight="1" spans="1:12">
      <c r="A23" s="37"/>
      <c r="B23" s="38">
        <v>17</v>
      </c>
      <c r="C23" s="39"/>
      <c r="D23" s="40" t="s">
        <v>51</v>
      </c>
      <c r="E23" s="40" t="s">
        <v>52</v>
      </c>
      <c r="F23" s="41" t="s">
        <v>21</v>
      </c>
      <c r="G23" s="42">
        <v>0</v>
      </c>
      <c r="H23" s="42">
        <v>0</v>
      </c>
      <c r="I23" s="42">
        <v>1</v>
      </c>
      <c r="J23" s="42">
        <f t="shared" si="2"/>
        <v>1</v>
      </c>
      <c r="K23" s="79">
        <v>30800</v>
      </c>
      <c r="L23" s="79">
        <f t="shared" si="3"/>
        <v>1400</v>
      </c>
    </row>
    <row r="24" ht="43.2" customHeight="1" spans="1:12">
      <c r="A24" s="37"/>
      <c r="B24" s="38">
        <v>18</v>
      </c>
      <c r="C24" s="39"/>
      <c r="D24" s="40" t="s">
        <v>53</v>
      </c>
      <c r="E24" s="40" t="s">
        <v>54</v>
      </c>
      <c r="F24" s="44" t="s">
        <v>29</v>
      </c>
      <c r="G24" s="42">
        <v>1</v>
      </c>
      <c r="H24" s="42">
        <v>5</v>
      </c>
      <c r="I24" s="42">
        <v>1</v>
      </c>
      <c r="J24" s="42">
        <f t="shared" si="2"/>
        <v>7</v>
      </c>
      <c r="K24" s="79">
        <v>30800</v>
      </c>
      <c r="L24" s="79">
        <f t="shared" si="3"/>
        <v>9800</v>
      </c>
    </row>
    <row r="25" ht="43.2" customHeight="1" spans="1:12">
      <c r="A25" s="37"/>
      <c r="B25" s="38">
        <v>19</v>
      </c>
      <c r="C25" s="39" t="s">
        <v>55</v>
      </c>
      <c r="D25" s="40" t="s">
        <v>56</v>
      </c>
      <c r="E25" s="40" t="s">
        <v>57</v>
      </c>
      <c r="F25" s="44" t="s">
        <v>29</v>
      </c>
      <c r="G25" s="42">
        <v>1</v>
      </c>
      <c r="H25" s="42">
        <v>10</v>
      </c>
      <c r="I25" s="42">
        <v>1</v>
      </c>
      <c r="J25" s="42">
        <f t="shared" si="2"/>
        <v>12</v>
      </c>
      <c r="K25" s="79">
        <v>30800</v>
      </c>
      <c r="L25" s="79">
        <f t="shared" si="3"/>
        <v>16800</v>
      </c>
    </row>
    <row r="26" ht="43.2" customHeight="1" spans="1:12">
      <c r="A26" s="37"/>
      <c r="B26" s="38">
        <v>20</v>
      </c>
      <c r="C26" s="39"/>
      <c r="D26" s="40" t="s">
        <v>58</v>
      </c>
      <c r="E26" s="40" t="s">
        <v>59</v>
      </c>
      <c r="F26" s="44" t="s">
        <v>29</v>
      </c>
      <c r="G26" s="42">
        <v>1</v>
      </c>
      <c r="H26" s="42">
        <v>10</v>
      </c>
      <c r="I26" s="42">
        <v>1</v>
      </c>
      <c r="J26" s="42">
        <f t="shared" si="2"/>
        <v>12</v>
      </c>
      <c r="K26" s="79">
        <v>30800</v>
      </c>
      <c r="L26" s="79">
        <f t="shared" si="3"/>
        <v>16800</v>
      </c>
    </row>
    <row r="27" ht="43.2" customHeight="1" spans="1:12">
      <c r="A27" s="37"/>
      <c r="B27" s="38">
        <v>21</v>
      </c>
      <c r="C27" s="39"/>
      <c r="D27" s="40" t="s">
        <v>60</v>
      </c>
      <c r="E27" s="40" t="s">
        <v>61</v>
      </c>
      <c r="F27" s="44" t="s">
        <v>29</v>
      </c>
      <c r="G27" s="42">
        <v>1</v>
      </c>
      <c r="H27" s="42">
        <v>10</v>
      </c>
      <c r="I27" s="42">
        <v>1</v>
      </c>
      <c r="J27" s="42">
        <f t="shared" si="2"/>
        <v>12</v>
      </c>
      <c r="K27" s="79">
        <v>30800</v>
      </c>
      <c r="L27" s="79">
        <f t="shared" si="3"/>
        <v>16800</v>
      </c>
    </row>
    <row r="28" ht="43.2" customHeight="1" spans="1:12">
      <c r="A28" s="37"/>
      <c r="B28" s="38">
        <v>22</v>
      </c>
      <c r="C28" s="39"/>
      <c r="D28" s="40" t="s">
        <v>62</v>
      </c>
      <c r="E28" s="40" t="s">
        <v>63</v>
      </c>
      <c r="F28" s="44" t="s">
        <v>29</v>
      </c>
      <c r="G28" s="42">
        <v>1</v>
      </c>
      <c r="H28" s="42">
        <v>5</v>
      </c>
      <c r="I28" s="42">
        <v>1</v>
      </c>
      <c r="J28" s="42">
        <f t="shared" si="2"/>
        <v>7</v>
      </c>
      <c r="K28" s="79">
        <v>30800</v>
      </c>
      <c r="L28" s="79">
        <f t="shared" si="3"/>
        <v>9800</v>
      </c>
    </row>
    <row r="29" ht="43.2" customHeight="1" spans="2:12">
      <c r="B29" s="47"/>
      <c r="C29" s="48" t="s">
        <v>64</v>
      </c>
      <c r="D29" s="49"/>
      <c r="E29" s="50" t="s">
        <v>65</v>
      </c>
      <c r="F29" s="44" t="s">
        <v>29</v>
      </c>
      <c r="G29" s="51">
        <v>1</v>
      </c>
      <c r="H29" s="52">
        <v>0</v>
      </c>
      <c r="I29" s="80">
        <v>10</v>
      </c>
      <c r="J29" s="42">
        <f t="shared" si="2"/>
        <v>11</v>
      </c>
      <c r="K29" s="79">
        <v>30800</v>
      </c>
      <c r="L29" s="79">
        <f t="shared" si="3"/>
        <v>15400</v>
      </c>
    </row>
    <row r="30" ht="43.2" customHeight="1" spans="2:12">
      <c r="B30" s="53"/>
      <c r="C30" s="54"/>
      <c r="D30" s="54"/>
      <c r="E30" s="55"/>
      <c r="F30" s="56" t="s">
        <v>66</v>
      </c>
      <c r="G30" s="57"/>
      <c r="H30" s="58"/>
      <c r="I30" s="81">
        <f>SUM(J10:J29)</f>
        <v>165</v>
      </c>
      <c r="J30" s="82" t="s">
        <v>67</v>
      </c>
      <c r="K30" s="82"/>
      <c r="L30" s="83">
        <f>SUM(L10:L29)</f>
        <v>231000</v>
      </c>
    </row>
    <row r="31" ht="43.2" customHeight="1" spans="2:12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84"/>
    </row>
    <row r="32" ht="43.2" customHeight="1" spans="2:12">
      <c r="B32" s="61"/>
      <c r="C32" s="62"/>
      <c r="D32" s="63"/>
      <c r="E32" s="64" t="s">
        <v>68</v>
      </c>
      <c r="F32" s="65">
        <v>0.1</v>
      </c>
      <c r="G32" s="66" t="s">
        <v>69</v>
      </c>
      <c r="H32" s="66"/>
      <c r="I32" s="85">
        <f>I30*(1+F32)</f>
        <v>181.5</v>
      </c>
      <c r="J32" s="66" t="s">
        <v>70</v>
      </c>
      <c r="K32" s="66"/>
      <c r="L32" s="86">
        <f>K10/22*I32</f>
        <v>254100</v>
      </c>
    </row>
    <row r="33" ht="43.2" customHeight="1" spans="2:12">
      <c r="B33" s="59"/>
      <c r="C33" s="60"/>
      <c r="D33" s="60"/>
      <c r="E33" s="60"/>
      <c r="F33" s="67"/>
      <c r="G33" s="66" t="s">
        <v>71</v>
      </c>
      <c r="H33" s="66"/>
      <c r="I33" s="85">
        <f>I32*K11/L33</f>
        <v>186.34</v>
      </c>
      <c r="J33" s="66" t="s">
        <v>72</v>
      </c>
      <c r="K33" s="66"/>
      <c r="L33" s="87">
        <v>30000</v>
      </c>
    </row>
    <row r="34" ht="35.1" customHeight="1" spans="2:12"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88"/>
    </row>
    <row r="35" ht="39.45" customHeight="1" spans="2:12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</sheetData>
  <sheetProtection formatCells="0" insertRows="0" deleteRows="0"/>
  <protectedRanges>
    <protectedRange sqref="F32 L33 B2" name="区域3"/>
    <protectedRange sqref="E3:L6" name="区域2"/>
    <protectedRange sqref="C17:D17 E17 C10:I10 C11:E11 G11:I11 F11 C12:I12 C13:E13 G13:I13 C14:E14 G14:I14 C15:I15 C16:I16 G17:I17 F17 F18 F22 F24 F25 F26 F27 F28 F14 F13 F29" name="区域1"/>
  </protectedRanges>
  <mergeCells count="35">
    <mergeCell ref="B2:L2"/>
    <mergeCell ref="F3:L3"/>
    <mergeCell ref="F4:L4"/>
    <mergeCell ref="F5:L5"/>
    <mergeCell ref="F6:L6"/>
    <mergeCell ref="B7:L7"/>
    <mergeCell ref="G8:I8"/>
    <mergeCell ref="B30:E30"/>
    <mergeCell ref="F30:H30"/>
    <mergeCell ref="J30:K30"/>
    <mergeCell ref="B31:L31"/>
    <mergeCell ref="G32:H32"/>
    <mergeCell ref="J32:K32"/>
    <mergeCell ref="B33:F33"/>
    <mergeCell ref="G33:H33"/>
    <mergeCell ref="J33:K33"/>
    <mergeCell ref="B34:L34"/>
    <mergeCell ref="B35:L35"/>
    <mergeCell ref="B3:B6"/>
    <mergeCell ref="B8:B9"/>
    <mergeCell ref="C3:C6"/>
    <mergeCell ref="C8:C9"/>
    <mergeCell ref="C10:C11"/>
    <mergeCell ref="C12:C13"/>
    <mergeCell ref="C14:C15"/>
    <mergeCell ref="C17:C18"/>
    <mergeCell ref="C22:C24"/>
    <mergeCell ref="C25:C28"/>
    <mergeCell ref="D3:D6"/>
    <mergeCell ref="D8:D9"/>
    <mergeCell ref="E8:E9"/>
    <mergeCell ref="F8:F9"/>
    <mergeCell ref="J8:J9"/>
    <mergeCell ref="K8:K9"/>
    <mergeCell ref="L8:L9"/>
  </mergeCells>
  <dataValidations count="1">
    <dataValidation type="whole" operator="between" allowBlank="1" showInputMessage="1" showErrorMessage="1" sqref="G23:I23 G24:I24 G29:I29 G10:I11 G12:I13 G14:I15 G16:I17 G18:I22 G25:I28">
      <formula1>0</formula1>
      <formula2>10</formula2>
    </dataValidation>
  </dataValidations>
  <pageMargins left="0.699305555555556" right="0.699305555555556" top="0.75" bottom="0.75" header="0.3" footer="0.3"/>
  <pageSetup paperSize="9" scale="33" orientation="portrait"/>
  <headerFooter/>
  <ignoredErrors>
    <ignoredError sqref="J10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6 " / > < p i x e l a t o r L i s t   s h e e t S t i d = " 2 0 " / > < p i x e l a t o r L i s t   s h e e t S t i d = " 2 3 " / > < p i x e l a t o r L i s t   s h e e t S t i d = " 2 4 " / > < / p i x e l a t o r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1 "   m a s t e r = " " > < a r r U s e r I d   t i t l e = " :S�W3 " / > < a r r U s e r I d   t i t l e = " P 2 0 1 8 " / > < a r r U s e r I d   t i t l e = " :S�W3 _ 1 " / > < / r a n g e L i s t > < r a n g e L i s t   s h e e t S t i d = " 1 6 "   m a s t e r = " " > < a r r U s e r I d   t i t l e = " :S�W4 _ 1 " / > < a r r U s e r I d   t i t l e = " :S�W3 _ 1 _ 8 " / > < a r r U s e r I d   t i t l e = " :S�W3 _ 1 _ 2 _ 3 " / > < a r r U s e r I d   t i t l e = " :S�W3 _ 1 _ 1 _ 4 " / > < a r r U s e r I d   t i t l e = " :S�W3 _ 1 _ 4 _ 3 " / > < a r r U s e r I d   t i t l e = " :S�W3 _ 1 _ 5 _ 3 " / > < / r a n g e L i s t > < r a n g e L i s t   s h e e t S t i d = " 2 0 "   m a s t e r = " " > < a r r U s e r I d   t i t l e = " :S�W4 _ 1 " / > < a r r U s e r I d   t i t l e = " :S�W3 _ 1 _ 8 " / > < a r r U s e r I d   t i t l e = " :S�W3 _ 1 _ 2 _ 3 " / > < a r r U s e r I d   t i t l e = " :S�W3 _ 1 _ 1 _ 4 " / > < a r r U s e r I d   t i t l e = " :S�W3 _ 1 _ 4 _ 3 " / > < a r r U s e r I d   t i t l e = " :S�W3 _ 1 _ 5 _ 3 " / > < / r a n g e L i s t > < r a n g e L i s t   s h e e t S t i d = " 2 3 "   m a s t e r = " " > < a r r U s e r I d   t i t l e = " :S�W4 _ 1 " / > < a r r U s e r I d   t i t l e = " :S�W3 _ 1 _ 8 " / > < a r r U s e r I d   t i t l e = " :S�W3 _ 1 _ 2 _ 3 " / > < a r r U s e r I d   t i t l e = " :S�W3 _ 1 _ 1 _ 4 " / > < a r r U s e r I d   t i t l e = " :S�W3 _ 1 _ 4 _ 3 " / > < a r r U s e r I d   t i t l e = " :S�W3 _ 1 _ 5 _ 3 " / > < / r a n g e L i s t > < r a n g e L i s t   s h e e t S t i d = " 2 4 "   m a s t e r = " " / > < / a l l o w E d i t U s e r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项目开发&amp;实施成本评估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betafox</dc:creator>
  <cp:lastModifiedBy>microsoft</cp:lastModifiedBy>
  <dcterms:created xsi:type="dcterms:W3CDTF">2012-04-08T23:31:00Z</dcterms:created>
  <dcterms:modified xsi:type="dcterms:W3CDTF">2019-11-28T11:28:48Z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